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60" windowHeight="9210" firstSheet="2" activeTab="7"/>
  </bookViews>
  <sheets>
    <sheet name="１．被保険者数" sheetId="1" r:id="rId1"/>
    <sheet name="２．加入世帯所得調査" sheetId="2" r:id="rId2"/>
    <sheet name="３．滞納処分" sheetId="3" r:id="rId3"/>
    <sheet name="４．①国保料" sheetId="4" r:id="rId4"/>
    <sheet name="４．②２０１８国保税" sheetId="5" r:id="rId5"/>
    <sheet name="５．減免制度" sheetId="6" r:id="rId6"/>
    <sheet name="６．その他" sheetId="7" r:id="rId7"/>
    <sheet name="表紙" sheetId="8" r:id="rId8"/>
  </sheets>
  <definedNames>
    <definedName name="_xlnm.Print_Area" localSheetId="0">'１．被保険者数'!$C$3:$M$73</definedName>
    <definedName name="_xlnm.Print_Area" localSheetId="1">'２．加入世帯所得調査'!$C$3:$P$281</definedName>
    <definedName name="_xlnm.Print_Area" localSheetId="2">'３．滞納処分'!$C$5:$P$350</definedName>
    <definedName name="_xlnm.Print_Area" localSheetId="3">'４．①国保料'!$B$3:$L$250</definedName>
    <definedName name="_xlnm.Print_Area" localSheetId="4">'４．②２０１８国保税'!$B$3:$O$457</definedName>
    <definedName name="_xlnm.Print_Area" localSheetId="5">'５．減免制度'!$B$3:$O$299</definedName>
    <definedName name="_xlnm.Print_Area" localSheetId="6">'６．その他'!$B$3:$P$207</definedName>
    <definedName name="_xlnm.Print_Area" localSheetId="7">'表紙'!$C$1:$N$85</definedName>
  </definedNames>
  <calcPr fullCalcOnLoad="1"/>
</workbook>
</file>

<file path=xl/comments7.xml><?xml version="1.0" encoding="utf-8"?>
<comments xmlns="http://schemas.openxmlformats.org/spreadsheetml/2006/main">
  <authors>
    <author>user</author>
  </authors>
  <commentList>
    <comment ref="K41" authorId="0">
      <text>
        <r>
          <rPr>
            <b/>
            <sz val="9"/>
            <rFont val="ＭＳ Ｐゴシック"/>
            <family val="3"/>
          </rPr>
          <t>user:</t>
        </r>
        <r>
          <rPr>
            <sz val="9"/>
            <rFont val="ＭＳ Ｐゴシック"/>
            <family val="3"/>
          </rPr>
          <t xml:space="preserve">
</t>
        </r>
      </text>
    </comment>
  </commentList>
</comments>
</file>

<file path=xl/sharedStrings.xml><?xml version="1.0" encoding="utf-8"?>
<sst xmlns="http://schemas.openxmlformats.org/spreadsheetml/2006/main" count="2486" uniqueCount="490">
  <si>
    <t>福井市</t>
  </si>
  <si>
    <t>あわら市</t>
  </si>
  <si>
    <t>坂井市</t>
  </si>
  <si>
    <t>大野市</t>
  </si>
  <si>
    <t>勝山市</t>
  </si>
  <si>
    <t>永平寺町</t>
  </si>
  <si>
    <t>鯖江市</t>
  </si>
  <si>
    <t>越前市</t>
  </si>
  <si>
    <t>越前町</t>
  </si>
  <si>
    <t>南越前町</t>
  </si>
  <si>
    <t>池田町</t>
  </si>
  <si>
    <t>敦賀市</t>
  </si>
  <si>
    <t>美浜町</t>
  </si>
  <si>
    <t>若狭町</t>
  </si>
  <si>
    <t>小浜市</t>
  </si>
  <si>
    <t>おおい町</t>
  </si>
  <si>
    <t>高浜町</t>
  </si>
  <si>
    <t>合計</t>
  </si>
  <si>
    <t>１．被保険者数、給付費等</t>
  </si>
  <si>
    <t>世帯数</t>
  </si>
  <si>
    <t>人口</t>
  </si>
  <si>
    <t>加入世帯数</t>
  </si>
  <si>
    <t>加入人数</t>
  </si>
  <si>
    <t>加入世帯率</t>
  </si>
  <si>
    <t>滞納世帯数</t>
  </si>
  <si>
    <t>滞納世帯率</t>
  </si>
  <si>
    <t>収納率</t>
  </si>
  <si>
    <t>世帯当たり</t>
  </si>
  <si>
    <t>１人あたり</t>
  </si>
  <si>
    <t>調定額</t>
  </si>
  <si>
    <t>被保険者数</t>
  </si>
  <si>
    <t>保険給付費</t>
  </si>
  <si>
    <t>２０１３年度</t>
  </si>
  <si>
    <t>２０１４年度</t>
  </si>
  <si>
    <t>２０１５年度</t>
  </si>
  <si>
    <t>２０１６年度</t>
  </si>
  <si>
    <t>２０１７年度</t>
  </si>
  <si>
    <t>　　①２０１８年６月１日現在の被保険者数など</t>
  </si>
  <si>
    <t>　　②－２被保険者数と保険給付費の推移（前年差）</t>
  </si>
  <si>
    <t>２．加入世帯所得調査</t>
  </si>
  <si>
    <t>１００万円未満</t>
  </si>
  <si>
    <t>100万円以上200万円未満</t>
  </si>
  <si>
    <t>200万円以上300万円未満</t>
  </si>
  <si>
    <t>300万円以上400万円未満</t>
  </si>
  <si>
    <t>４００万円未満</t>
  </si>
  <si>
    <t>　　①加入世帯所得別世帯数と収納率（２０１７年：２０１８年３月末）</t>
  </si>
  <si>
    <t>　　②世帯主の年齢と収納率（２０１７年：２０１８年３月末）</t>
  </si>
  <si>
    <t>１０歳代</t>
  </si>
  <si>
    <t>２０歳代</t>
  </si>
  <si>
    <t>３０歳代</t>
  </si>
  <si>
    <t>４０歳代</t>
  </si>
  <si>
    <t>５０歳代</t>
  </si>
  <si>
    <t>６０歳代</t>
  </si>
  <si>
    <t>　　③法定減免世帯数</t>
  </si>
  <si>
    <t>７割軽減</t>
  </si>
  <si>
    <t>５割軽減</t>
  </si>
  <si>
    <t>２割軽減</t>
  </si>
  <si>
    <t>軽減なし</t>
  </si>
  <si>
    <t>合計</t>
  </si>
  <si>
    <t>世帯数計</t>
  </si>
  <si>
    <t>＜構成比＞</t>
  </si>
  <si>
    <t>100万円未満</t>
  </si>
  <si>
    <t>100-200</t>
  </si>
  <si>
    <t>200-300</t>
  </si>
  <si>
    <t>300-400</t>
  </si>
  <si>
    <t>400万円以上</t>
  </si>
  <si>
    <t>　＜構成比＞</t>
  </si>
  <si>
    <t>　＜構成比前年差＞</t>
  </si>
  <si>
    <t>３．「資格証明書」「短期保険証」発行、滞納処分状況</t>
  </si>
  <si>
    <t>通常証発行数</t>
  </si>
  <si>
    <t>１ヵ月未満</t>
  </si>
  <si>
    <t>１ヶ月証</t>
  </si>
  <si>
    <t>２ヶ月証</t>
  </si>
  <si>
    <t>３ヶ月証</t>
  </si>
  <si>
    <t>４ヶ月証</t>
  </si>
  <si>
    <t>５ヶ月証</t>
  </si>
  <si>
    <t>６ヶ月証</t>
  </si>
  <si>
    <t>１年未満証</t>
  </si>
  <si>
    <t>短期証発行数</t>
  </si>
  <si>
    <t>短期証発行率</t>
  </si>
  <si>
    <t>小計</t>
  </si>
  <si>
    <t>＜短期証＞</t>
  </si>
  <si>
    <t>資格証明書</t>
  </si>
  <si>
    <t>発行数</t>
  </si>
  <si>
    <t>発行率</t>
  </si>
  <si>
    <t>短期証+資格書発行数</t>
  </si>
  <si>
    <t>短期証＋資格書発行率</t>
  </si>
  <si>
    <t>＜資格証明書＞</t>
  </si>
  <si>
    <t>短期証・資格証明書発行基準</t>
  </si>
  <si>
    <t>短期証・資格証明書免除の基準</t>
  </si>
  <si>
    <t>＜発行基準・免除基準＞</t>
  </si>
  <si>
    <t>乳幼児</t>
  </si>
  <si>
    <t>小学生</t>
  </si>
  <si>
    <t>中学生</t>
  </si>
  <si>
    <t>高校生</t>
  </si>
  <si>
    <t>＜資格証明書発行世帯に含まれる子ども数＞</t>
  </si>
  <si>
    <t>　　①保険証の発行状況</t>
  </si>
  <si>
    <t>　　②保険証更新日現在の窓口留め置き状況</t>
  </si>
  <si>
    <t>更新日</t>
  </si>
  <si>
    <t>留置件数</t>
  </si>
  <si>
    <t>現在</t>
  </si>
  <si>
    <t>増減</t>
  </si>
  <si>
    <t>居所不明による留置</t>
  </si>
  <si>
    <t>件数</t>
  </si>
  <si>
    <t>留置き総件数に</t>
  </si>
  <si>
    <t>含む</t>
  </si>
  <si>
    <t>含まない</t>
  </si>
  <si>
    <t>通知</t>
  </si>
  <si>
    <t>電話</t>
  </si>
  <si>
    <t>訪問</t>
  </si>
  <si>
    <t>その他</t>
  </si>
  <si>
    <t>＜留置き解消の手立て＞</t>
  </si>
  <si>
    <t>普通郵便</t>
  </si>
  <si>
    <t>配達証明</t>
  </si>
  <si>
    <t>書留</t>
  </si>
  <si>
    <t>呼び出し</t>
  </si>
  <si>
    <t>学校など</t>
  </si>
  <si>
    <t>＜子どもへの保険証発行方法＞</t>
  </si>
  <si>
    <t>　　③差押えの状況</t>
  </si>
  <si>
    <t>滞納金額</t>
  </si>
  <si>
    <t>差押え実行基準</t>
  </si>
  <si>
    <t>預貯金</t>
  </si>
  <si>
    <t>不動産</t>
  </si>
  <si>
    <t>保険</t>
  </si>
  <si>
    <t>物品</t>
  </si>
  <si>
    <t>現金化</t>
  </si>
  <si>
    <t>差し押さえた件数</t>
  </si>
  <si>
    <t>滞納期間</t>
  </si>
  <si>
    <t>差押え率</t>
  </si>
  <si>
    <t>金額</t>
  </si>
  <si>
    <t>＜参加型差押え＞</t>
  </si>
  <si>
    <t>＜単独差押え＞</t>
  </si>
  <si>
    <t>４．国民健康保料（税）算定、収納状況等</t>
  </si>
  <si>
    <t>　　①以下の４事例についての保険料</t>
  </si>
  <si>
    <t>後期支援分</t>
  </si>
  <si>
    <t>介護保険料</t>
  </si>
  <si>
    <t>４０代夫婦未成年の子ども２人</t>
  </si>
  <si>
    <t>６５歳以上年金生活高齢者独居</t>
  </si>
  <si>
    <t>＜事例１：所得１００万円＞</t>
  </si>
  <si>
    <t>保険料計</t>
  </si>
  <si>
    <t>保険料計</t>
  </si>
  <si>
    <t>所得比</t>
  </si>
  <si>
    <t>所得比</t>
  </si>
  <si>
    <t>＜事例２：所得２００万円＞</t>
  </si>
  <si>
    <t>＜事例３：所得３００万円＞</t>
  </si>
  <si>
    <t>＜事例４：所得５００万円＞</t>
  </si>
  <si>
    <t>　　②２０１８年度の国保税</t>
  </si>
  <si>
    <t>条例改定</t>
  </si>
  <si>
    <t>有</t>
  </si>
  <si>
    <t>無</t>
  </si>
  <si>
    <t>賦課方式</t>
  </si>
  <si>
    <t>旧但し書き</t>
  </si>
  <si>
    <t>住民税方式</t>
  </si>
  <si>
    <t>＜賦課方式＞</t>
  </si>
  <si>
    <t>資産割</t>
  </si>
  <si>
    <t>所得割</t>
  </si>
  <si>
    <t>均等割</t>
  </si>
  <si>
    <t>平等割</t>
  </si>
  <si>
    <t>医療分</t>
  </si>
  <si>
    <t>介護分</t>
  </si>
  <si>
    <t>限度額合計</t>
  </si>
  <si>
    <t>＜国保税率＞</t>
  </si>
  <si>
    <t>福井県提示</t>
  </si>
  <si>
    <t>納付金</t>
  </si>
  <si>
    <t>標準保険料</t>
  </si>
  <si>
    <t>差</t>
  </si>
  <si>
    <t>実際の保険税</t>
  </si>
  <si>
    <t>移行済</t>
  </si>
  <si>
    <t>移行予定年度</t>
  </si>
  <si>
    <t>未定</t>
  </si>
  <si>
    <t>３方式への移行</t>
  </si>
  <si>
    <t>＜標準保険税額＞</t>
  </si>
  <si>
    <t>　　④国保税収入額の推移</t>
  </si>
  <si>
    <t>一般</t>
  </si>
  <si>
    <t>退職</t>
  </si>
  <si>
    <t>現年度</t>
  </si>
  <si>
    <t>滞納分</t>
  </si>
  <si>
    <t>＜前年度比＞</t>
  </si>
  <si>
    <t>歳入合計</t>
  </si>
  <si>
    <t>構成比</t>
  </si>
  <si>
    <t>国庫支出金</t>
  </si>
  <si>
    <t>県支出金</t>
  </si>
  <si>
    <t>繰入金（法定内）</t>
  </si>
  <si>
    <t>繰入金（法定外）</t>
  </si>
  <si>
    <t>　　⑤国保特別会計の歳入合計と繰入金</t>
  </si>
  <si>
    <t>＜２０１３年度＞</t>
  </si>
  <si>
    <t>＜２０１４年度＞</t>
  </si>
  <si>
    <t>＜２０１５年度＞</t>
  </si>
  <si>
    <t>＜２０１６年度＞</t>
  </si>
  <si>
    <t>＜２０１７年度＞</t>
  </si>
  <si>
    <t>２０１３年度</t>
  </si>
  <si>
    <t>２０１４年度</t>
  </si>
  <si>
    <t>２０１５年度</t>
  </si>
  <si>
    <t>２０１６年度</t>
  </si>
  <si>
    <t>２０１７年度</t>
  </si>
  <si>
    <t>前年比</t>
  </si>
  <si>
    <t>＜前年比＞</t>
  </si>
  <si>
    <t>金額</t>
  </si>
  <si>
    <t>給付金比率</t>
  </si>
  <si>
    <t>国庫調整交付金</t>
  </si>
  <si>
    <t>福井県調整交付金</t>
  </si>
  <si>
    <t>５．保険料・一部負担金の減免制度</t>
  </si>
  <si>
    <t>　　①保険料減免制度</t>
  </si>
  <si>
    <t>減免制度の規定</t>
  </si>
  <si>
    <t>天災</t>
  </si>
  <si>
    <t>失業</t>
  </si>
  <si>
    <t>事業休廃止</t>
  </si>
  <si>
    <t>所得激減</t>
  </si>
  <si>
    <t>高齢者</t>
  </si>
  <si>
    <t>病人</t>
  </si>
  <si>
    <t>借金</t>
  </si>
  <si>
    <t>火災</t>
  </si>
  <si>
    <t>首長</t>
  </si>
  <si>
    <t>収監</t>
  </si>
  <si>
    <t>減免の要件</t>
  </si>
  <si>
    <t>「首長が認める」場合の具体例</t>
  </si>
  <si>
    <t>その他の事例</t>
  </si>
  <si>
    <t>＜首長が特別に認める場合の事例＞</t>
  </si>
  <si>
    <t>＜所得激減による減免＞</t>
  </si>
  <si>
    <t>免除基準</t>
  </si>
  <si>
    <t>減額基準</t>
  </si>
  <si>
    <t>生保基準</t>
  </si>
  <si>
    <t>×（　　）</t>
  </si>
  <si>
    <t>所得</t>
  </si>
  <si>
    <t>収入</t>
  </si>
  <si>
    <t>生保基準の計算方法</t>
  </si>
  <si>
    <t>その他独自の基準</t>
  </si>
  <si>
    <t>＜低所得減免基準＞</t>
  </si>
  <si>
    <t>免除世帯</t>
  </si>
  <si>
    <t>減免世帯</t>
  </si>
  <si>
    <t>影響額</t>
  </si>
  <si>
    <t>減免合計</t>
  </si>
  <si>
    <t>加入世帯比</t>
  </si>
  <si>
    <t>＜２０１８年３月末減免世帯数＞</t>
  </si>
  <si>
    <t>　　②一部負担金減免制度</t>
  </si>
  <si>
    <t>条例</t>
  </si>
  <si>
    <t>規則</t>
  </si>
  <si>
    <t>要綱</t>
  </si>
  <si>
    <t>その他</t>
  </si>
  <si>
    <t>実施・運用の根拠</t>
  </si>
  <si>
    <t>＜規定、実施・運用の根拠＞</t>
  </si>
  <si>
    <t>非課税世帯</t>
  </si>
  <si>
    <t>所得（　）以下</t>
  </si>
  <si>
    <t>国保料全額納付</t>
  </si>
  <si>
    <t>　　③国保４４条運用の方向性について</t>
  </si>
  <si>
    <t>運用することを決定</t>
  </si>
  <si>
    <t>検討中</t>
  </si>
  <si>
    <t>運用しない</t>
  </si>
  <si>
    <t>　　④高額療養費受療委任払い制度について</t>
  </si>
  <si>
    <t>制度適用対象の基準</t>
  </si>
  <si>
    <t>適用世帯数</t>
  </si>
  <si>
    <t>影響額</t>
  </si>
  <si>
    <t>2018/06減免認定世帯数</t>
  </si>
  <si>
    <t>６．その他</t>
  </si>
  <si>
    <t>　　①２０１７年度決算における国保会計の実質収支</t>
  </si>
  <si>
    <t>２０１７年度決算</t>
  </si>
  <si>
    <t>　　②国保基金の増減と残高</t>
  </si>
  <si>
    <t>基金増減</t>
  </si>
  <si>
    <t>基金残高</t>
  </si>
  <si>
    <t>２０１１年度</t>
  </si>
  <si>
    <t>２０１２年度</t>
  </si>
  <si>
    <t>　　③保険料（税）滞納金の時効</t>
  </si>
  <si>
    <t>2017決算で時効</t>
  </si>
  <si>
    <t>ある</t>
  </si>
  <si>
    <t>ない</t>
  </si>
  <si>
    <t>次年度上乗せ</t>
  </si>
  <si>
    <t>※「２０１７年度決算で時効」＝２０１７年度決算で時効になった金額。</t>
  </si>
  <si>
    <t>※「次年度上乗せ」＝時効になり、不納欠損処理された金額について次年度国保料（税）に上乗せされることはありますか</t>
  </si>
  <si>
    <t>　　④国民健康保険運営協議会について</t>
  </si>
  <si>
    <t>公開</t>
  </si>
  <si>
    <t>非公開</t>
  </si>
  <si>
    <t>協議会の開催</t>
  </si>
  <si>
    <t>総定数</t>
  </si>
  <si>
    <t>ない</t>
  </si>
  <si>
    <t>公募枠</t>
  </si>
  <si>
    <t>公募人数</t>
  </si>
  <si>
    <t>「ない」理由</t>
  </si>
  <si>
    <t>　　⑤保健予防対策について</t>
  </si>
  <si>
    <t>実施</t>
  </si>
  <si>
    <t>なし</t>
  </si>
  <si>
    <t>被扶養者対象健康診査</t>
  </si>
  <si>
    <t>実施の場合の対象基準</t>
  </si>
  <si>
    <t>「なし」の理由</t>
  </si>
  <si>
    <t>＜社会保険被扶養者対象の健康診査＞</t>
  </si>
  <si>
    <t>特定健診対象外の被保険者への健康診査</t>
  </si>
  <si>
    <t>補助制度</t>
  </si>
  <si>
    <t>＜特定健診対象外の被保険者の健康診査、国保被保険者の健康診査への補助制度＞</t>
  </si>
  <si>
    <t>　　⑥無保険者への自治体の責任</t>
  </si>
  <si>
    <t>自治体の責任</t>
  </si>
  <si>
    <t>「ない」の場合の責任の所在と理由</t>
  </si>
  <si>
    <t>理由</t>
  </si>
  <si>
    <t>責任</t>
  </si>
  <si>
    <t>　　②－１被保険者数と保険給付費（千円）の推移</t>
  </si>
  <si>
    <t>短期：前年度以前の国保税で４期以上滞納がある。資格：短期の基準＋１年以上滞納がある。</t>
  </si>
  <si>
    <t>資格→短期　・分納している。・福祉医療対象者・１８歳以下（高校生相当）、特別な事情</t>
  </si>
  <si>
    <t>●</t>
  </si>
  <si>
    <t>長期証については簡易書留で届かなければ普通郵便で再送</t>
  </si>
  <si>
    <t>短期証は普通郵便</t>
  </si>
  <si>
    <t>６５歳以上年金生活高齢者夫婦のみ２人世帯</t>
  </si>
  <si>
    <t>６５歳以上年金生活高齢者夫婦軽減前</t>
  </si>
  <si>
    <t>６５歳以上年金生活高齢者夫婦軽減後</t>
  </si>
  <si>
    <t>H32頃</t>
  </si>
  <si>
    <t>　　⑥調整交付金（千円）</t>
  </si>
  <si>
    <t>生活保護　旧被扶養</t>
  </si>
  <si>
    <t>世帯主・被保険者の死亡、心身の重大な障害、長期間の入院、自己の責めに帰することが出来ない事由により当該年の所得が激減し、生活が著しく困難になった場合。</t>
  </si>
  <si>
    <t>所得減少の程度に応じて所特割額および資産割額の全部8/10,6/10,4/10,2/10,1/10 所得減少の程度に応じて均等割額および平等割額の7/10,5/10,2/10</t>
  </si>
  <si>
    <t>１カ月の収入が生活保護需要額の11/10以下かつ預貯金が需要額の３ヶ月分以下</t>
  </si>
  <si>
    <t>すでに実施</t>
  </si>
  <si>
    <t>被保険者代表として一般市民が参加しているから</t>
  </si>
  <si>
    <t>各保険者が実施を担っているため</t>
  </si>
  <si>
    <t>国民皆保険の理念のもと、無保険の方がないように努めていく</t>
  </si>
  <si>
    <t>市税等滞納整理マニュアルに準ずる</t>
  </si>
  <si>
    <t>滞納している保険税を完納した時、または、その額が著しく減少した時、あるいは災害その他の政令で定める特別の事情が生じたと認められるとき</t>
  </si>
  <si>
    <t>※分類なし。合計を「高校生」に入力</t>
  </si>
  <si>
    <t>H31～35</t>
  </si>
  <si>
    <t>●</t>
  </si>
  <si>
    <t>協会けんぽ受診券の提出</t>
  </si>
  <si>
    <t>２０～３９歳の市民、長寿医療保険制度加入の市民を対象に、集団検診。長寿医療保険は個別検診も可</t>
  </si>
  <si>
    <t>●</t>
  </si>
  <si>
    <t>無保険の定義が不明のため、回答できません。</t>
  </si>
  <si>
    <t>（短）前年度滞納あり、納付意志あり　（資）前年度分も含め前々年度以前も滞納。納付意志が見受けられない。</t>
  </si>
  <si>
    <t>（資）自立支援医療費、療養介護医療費、基準該当療養介護医療費の支給を受けている者。１８歳以下（高校生相当）</t>
  </si>
  <si>
    <t>未集計</t>
  </si>
  <si>
    <t>定まっていない</t>
  </si>
  <si>
    <t>先行の滞納処分が行われたこと</t>
  </si>
  <si>
    <t>督促状送付から１０日以内に完納しない場合</t>
  </si>
  <si>
    <t>旧扶養者への減免</t>
  </si>
  <si>
    <t>1.1～1.3</t>
  </si>
  <si>
    <t>生活保護の要否判定に準ずる</t>
  </si>
  <si>
    <t>災害により収入が減少、生活が困窮し、入院にかかる一部負担が困難な場合</t>
  </si>
  <si>
    <t>●</t>
  </si>
  <si>
    <t>条例規則</t>
  </si>
  <si>
    <t>２０～３９歳</t>
  </si>
  <si>
    <t>健康カレンダーを各戸配布</t>
  </si>
  <si>
    <t>資格書：保険税の納期限から１年を経過した場合で滞納保険税がある場合で納付相談に応じない時。納付相談の結果、十分な負担能力があるにもかかわらず、納付の意思が認められない時。納付相談により取り決めた納付を履行しない時。短期証：世帯員の病気など特別な事情が認められ、納付相談を誓約している場合、分納の履行や世帯の生活実態に併せ交付。</t>
  </si>
  <si>
    <t>2022年頃</t>
  </si>
  <si>
    <t>旧被扶養者</t>
  </si>
  <si>
    <t>前年合計所得に比べ３０％以上減少し、かつ全世帯員の現年収入額が生活保護基準の１３０％以下となる場合、応能割額を減額、現年合計所得が7割・5割・2割軽減規定以下となる場合は応益割額を減額</t>
  </si>
  <si>
    <t>前年合計所得に比べ３０％以上減少し、かつ全世帯員の現年収入額が生活保護基準の100％以下となる場合、応能割額を免除</t>
  </si>
  <si>
    <t>条例に規定されていない</t>
  </si>
  <si>
    <t>国民健康保険被保険者以外</t>
  </si>
  <si>
    <t>39歳以下の被保険者は集団検診等受診可能（40歳以上は特定健診対象者）</t>
  </si>
  <si>
    <t>どちらとも言えない</t>
  </si>
  <si>
    <t>状況によって違うのでどちらか一方に責任があるとは言えない。</t>
  </si>
  <si>
    <t>国民健康保険税滞納額20万円以上</t>
  </si>
  <si>
    <t>中学生以下の子どもがいる</t>
  </si>
  <si>
    <t>H24-29年度</t>
  </si>
  <si>
    <t>1276903円</t>
  </si>
  <si>
    <t>2021年頃</t>
  </si>
  <si>
    <t>75歳到達による強制加入の扶養者</t>
  </si>
  <si>
    <t>被保険者代表として一般町民が参加しているから</t>
  </si>
  <si>
    <t>※区分不明</t>
  </si>
  <si>
    <t>内規による</t>
  </si>
  <si>
    <t>※分類なし。合計を「乳幼児」に入力</t>
  </si>
  <si>
    <t>（千円）</t>
  </si>
  <si>
    <t>納税相談による分納、徴収猶予、および納期限の延長等によっても納付が困難であり、その資産、能力その他あらゆるものの活用を図ったにもかかわらず納付が困難と判断される場合</t>
  </si>
  <si>
    <t>前年度の世帯合計所得100万円以下で減少率５０％以下</t>
  </si>
  <si>
    <t>前年度の世帯合計所得400万円以下で減少率に応じて減額率を規定</t>
  </si>
  <si>
    <t>災害による死亡・障害、事業休止・失業による収入減少等により生活が困難になった場合。</t>
  </si>
  <si>
    <t>20～39歳の職場等で健康診査を受ける機会のない方を対象に自己負担額1500円で一般健康診査として実施。</t>
  </si>
  <si>
    <t>国保制度は他の保険に加入していない方を対象としていることから、未加入状態が続かないように関係機関と連携を密にして無保険車の発生防止に努めております。しかし、無届出の転入等、現状の制度では把握しきれないケースもあり、現行制度上対応しかねる部分があります。</t>
  </si>
  <si>
    <t>分割誓約の遵守及び継続状況、過年度滞納解消のみこみ等から判断し、１ヶ月証、3ヶ月証の短期証を発行。また長期的（概ね1年以上）に過年度保険税を滞納して納税相談に応じない場合は、資格証明書を発行。</t>
  </si>
  <si>
    <t>世帯主がその財産につき災害を受け、または盗難にかかった場合や、その事業につき著しい損失を受けた場合など、納付ができない特別な事情がある場合及び類する事由がある場合は被保険者証の返還を請求しない。</t>
  </si>
  <si>
    <t>再三の催告に応じない場合など</t>
  </si>
  <si>
    <t>その他２１０件</t>
  </si>
  <si>
    <t>●</t>
  </si>
  <si>
    <t>2024年頃</t>
  </si>
  <si>
    <t>盗難　負傷</t>
  </si>
  <si>
    <t>＜制度適用の対象基準＞</t>
  </si>
  <si>
    <t>震災、風水害、火災そのた類する災害。干ばつ、冷害等による収入源、離職・廃業に整形困難</t>
  </si>
  <si>
    <t>税率改訂など市政に多大な影響を与える審議もあることから、公募にはなじまないため</t>
  </si>
  <si>
    <t>・短期証　滞納期数　４期～７期　・資格証明書　滞納期数　８期以上</t>
  </si>
  <si>
    <t>分納誓約履行者、差押え中の者、滞納の解消に計画的で積極的になると見込まれる者や、特別な事情が認められる者</t>
  </si>
  <si>
    <t>１件あたり差押額</t>
  </si>
  <si>
    <t>被保険者の属する世帯の前３カ月の平均実収入月額が基準生活費以下であり、かつ預貯金が基準生活費の３カ月以下である場合</t>
  </si>
  <si>
    <t>検討していない</t>
  </si>
  <si>
    <t>３９歳以下の市民</t>
  </si>
  <si>
    <t>７５歳以上の方については集団検診または個別健診を受診してもらうことができ、４０歳未満、生活保護者については、集団検診により対応している</t>
  </si>
  <si>
    <t>社会保険加入者の保険離脱後の動向は、本人等からの届け出がないと把握できないケースがあるため。</t>
  </si>
  <si>
    <t>データなし</t>
  </si>
  <si>
    <t>国民健康保険税滞世帯　納税相談あり：６カ月　納税相談なし：３カ月</t>
  </si>
  <si>
    <t>概ね１年以上</t>
  </si>
  <si>
    <t>4309000円</t>
  </si>
  <si>
    <t>2020年頃</t>
  </si>
  <si>
    <t>天災、事業の廃止等の収入減等</t>
  </si>
  <si>
    <t>健診委託業者と集合契約を実施している社会保険者</t>
  </si>
  <si>
    <t>職場等で健診を受ける機会がない２０歳から３９歳までの方は、町へ申し込むと集団検診を受診できます。</t>
  </si>
  <si>
    <t>集計不能</t>
  </si>
  <si>
    <t>現年滞納　６カ月　１年前より滞納　３カ月　２年前以上　資格証明書</t>
  </si>
  <si>
    <t>高校生以下の者</t>
  </si>
  <si>
    <t>１年以上</t>
  </si>
  <si>
    <t>再三の催告に対して一切納付の意思がない者</t>
  </si>
  <si>
    <t>なし</t>
  </si>
  <si>
    <t>被保険者でないため</t>
  </si>
  <si>
    <t>制度および本人</t>
  </si>
  <si>
    <t>（注１）</t>
  </si>
  <si>
    <t>（注１）資格証明書：保険税の納期限から１年間が経過するまでの間に保険税を納付しない場合で、次の①～⑤のいずれかに該当する場合。①弁明書を提出しない。②弁明書の内容が正当であると認められない場合。③納税相談等に応じない。④納税相談および調査の結果、所得及び資産を勘案すると十分な負担能力があると認められるが、納税意思を示さない。⑤意図的に差押え財産の名義変更等滞納処分を逃れようとする。短期証：次の①～⑥のいずれかに該当する場合。①納税相談において約束した納税計画を履行する世帯。②納税相談等及び調査の結果、所得及び資産を勘案すると、十分な負担能力があると認められない世帯。③弁明書の内容が正当であると認められる世帯。④資格証明書の交付を受けている世帯において、市税債務の承認及び納税誓約書において計画的に納税を履行すると認められる世帯。⑤国保法第９条第３項に規定する災害その他の政令で定める特別な事情が認められる世帯。⑥法令で定める医療に関する給付を受けている世帯。</t>
  </si>
  <si>
    <t>窓口交付または再送付</t>
  </si>
  <si>
    <t>敦賀市（注１）</t>
  </si>
  <si>
    <t>敦賀市（注２）</t>
  </si>
  <si>
    <t>敦賀市（注３）</t>
  </si>
  <si>
    <t>（注１）敦賀市の太枠内は５割軽減（応益部分）の保険料</t>
  </si>
  <si>
    <t>（注２）敦賀市の太枠内は５割軽減（応益部分）の保険料</t>
  </si>
  <si>
    <t>（注３）敦賀市の太枠内は２割軽減（応益部分）の保険料</t>
  </si>
  <si>
    <t>第１類+第２類</t>
  </si>
  <si>
    <t>天災による資産の損害や失業・事業廃止等に伴う収入の減少が著しい被保護者</t>
  </si>
  <si>
    <t>敦賀市国民健康保険一部負担金の減免及び徴収猶予に関する要綱にて取り扱いを規定している</t>
  </si>
  <si>
    <t>委員の構成については、国民健康保険法等の法令に基づいており、専門的な見識を要するため</t>
  </si>
  <si>
    <t>保険の異動について、本人まかせではなく、情報連携する制度を設けるべきでは？社会保険等を喪失した場合は、保険者より国保加入等の手続きをおこなうように連絡を受けているはずなのに、手続きをしない本人にも問題があるのでは？</t>
  </si>
  <si>
    <t>短期証：単年度でも前年度に滞納があるもの</t>
  </si>
  <si>
    <t>前年度を含む複数年度に国保税の滞納があるもの</t>
  </si>
  <si>
    <t>旧被扶養者減免</t>
  </si>
  <si>
    <t>委員定数が少なく、要綱等を定めていないため</t>
  </si>
  <si>
    <t>町が直接実施してはいないが、健診機関が受け入れを行っているため、町の健診会場を利用して被扶養者が健診を受けることができる。</t>
  </si>
  <si>
    <t>・４０歳未満の町民を対象とした健康診査を実施（フレッシュ健診）　・生活保護受給者について健康増進法に基づき実施。</t>
  </si>
  <si>
    <t>「保険証が無い」状態の理由は多様であることから、責任の有無について一概には言えない。</t>
  </si>
  <si>
    <t>過年度分に1期以上の未納がある場合</t>
  </si>
  <si>
    <t>委託健診機関と契約している保険者</t>
  </si>
  <si>
    <t>検査項目については、特定検診と同等に行っている</t>
  </si>
  <si>
    <t>短期証：概ね２年分以上の国保税について滞納がある世帯（資格書交付世帯を除く）。概ね１年以上国保税の納付実績がない世帯（資格書交付世帯を除く）。資格書：特別な事情がないにもかかわらず概ね３年以上の国保税について滞納があり、納付相談または納付指導に応じようとしない世帯。</t>
  </si>
  <si>
    <t>その他22件</t>
  </si>
  <si>
    <t>その他6件</t>
  </si>
  <si>
    <t>現金化率</t>
  </si>
  <si>
    <t>＜単独差押え＞</t>
  </si>
  <si>
    <t>被保険者が入院療養を受ける時で、世帯主及び被保険者の収入額合計が生活保護基準以下か、預貯金が生活保護基準の３ヶ月分以下</t>
  </si>
  <si>
    <t>市ホームページで周知</t>
  </si>
  <si>
    <t>社会保険の受診券があること（４０～７４歳）</t>
  </si>
  <si>
    <t>３９歳以下の被保険者、年度途中保険異動者に対し、特定健診同様の内容で実施</t>
  </si>
  <si>
    <t>短期証（有効期限３カ月以内）納付相談等に応じ、現年度分を含め、計画的に分納することを確約した滞納者に交付する等。（有効期限６カ月以内）過年度の滞納分を有し、納税相談等に応じた未納者に交付する等。資格証明書：国保税を納付期限から１年を経過しても納付しない者、納税相談、納税指導に応じようとせず、滞納額増加等。</t>
  </si>
  <si>
    <t>国保税の規定する「特別の事情」に該当し、当該世帯に係る収入の減少が生活に重大な支障を及ぼす程度のものであるとき等</t>
  </si>
  <si>
    <t>（注１）</t>
  </si>
  <si>
    <t>（注１）おおい町の調整交付金には「特別調整交付金」が含まれています。</t>
  </si>
  <si>
    <t>平均月収が前年月収額と比較して５割以上減少した世帯で、次の要件をすべて満たすもの。ア．預貯金学が少額であること。イ．税法上不要されていないこと。</t>
  </si>
  <si>
    <t>実収入が基準収入額の１２０％以下で、かつ世帯主及び当該世帯に属する被保険者の保有する預貯金の額が基準生活費の３倍以下であること。</t>
  </si>
  <si>
    <t>運用している</t>
  </si>
  <si>
    <t>社会保険機関発行の特定健診受診券所有者</t>
  </si>
  <si>
    <t>短期証：滞納世帯のうち、完納見込みがあるか、納税制約がある世帯。資格書：滞納世帯のうち、１年以上の滞納があり、納税相談もない世帯</t>
  </si>
  <si>
    <t>高浜町（注１）</t>
  </si>
  <si>
    <t>（注１）高浜町が発行する「６カ月証」はすべて高校生以下の子どもに対する発行数</t>
  </si>
  <si>
    <t>督促期限を経過し、納付見込みがないもの</t>
  </si>
  <si>
    <t>世帯の生計中心者が入院等、疾病のため今後の収入が得られないと思われるとき</t>
  </si>
  <si>
    <t>平均月収額が前年月収額と比較して７０％以上減少。</t>
  </si>
  <si>
    <t>平均月収額が前年月収額と比較して５０％～７０％減少。</t>
  </si>
  <si>
    <t>都道府県化に伴う減免基準の標準化について、県全体で検討中につき、それが確定次第、その基準に沿って運用する予定。</t>
  </si>
  <si>
    <t>高額療養費貸付制度はある</t>
  </si>
  <si>
    <t>公益代表、医療機関代表、被保険者代表のそれぞれに３名ずつの定数を設け、バランスを保持しているため。</t>
  </si>
  <si>
    <t>各団体から「受診券」を発行してもらい、対象者が持参のうえ、社保専用の受付を行い実施</t>
  </si>
  <si>
    <t>後期高齢者医療制度加入者（７５歳以上）。がん検診（大腸、肺、胃、子宮、乳、骨、肺炎）</t>
  </si>
  <si>
    <t>制度（国）</t>
  </si>
  <si>
    <t>滞納世帯に対しては短期証を発行しているため、無保険ではない。また、短期証発行者には、有効期限が切れる前に更新手続きや納付相談の推奨をしている。滞納の未然防止のため、電話や訪問による初期滞納者への対応に努めている。</t>
  </si>
  <si>
    <t>調査なし</t>
  </si>
  <si>
    <t>勝山市国民健康保険被保険者資格証明書等交付要綱による</t>
  </si>
  <si>
    <t>国保税のみの調査・分類なし</t>
  </si>
  <si>
    <t>（注）設問で「総額」と「一人当たり」の数値を指示していませんでしたので、「加入者数」との関係で「納付金」については「総額」、その他は「一人当たり」に仮定して入力しました。</t>
  </si>
  <si>
    <t>減免実施要綱による</t>
  </si>
  <si>
    <t>未集計</t>
  </si>
  <si>
    <t>抽出不可</t>
  </si>
  <si>
    <t>把握していない</t>
  </si>
  <si>
    <t>＜留置世帯に含まれる子ども数＞</t>
  </si>
  <si>
    <t>・世帯主の過半数が６０代以上。</t>
  </si>
  <si>
    <t>※永平寺町、南越前町、若狭町、おおい町の４自治体は資格証明書を発行していない。</t>
  </si>
  <si>
    <t>※福井市、あわら市、坂井市の３市は滞納世帯数が不明のため、発行率についても不明</t>
  </si>
  <si>
    <t>２０１８年１０月～１１月</t>
  </si>
  <si>
    <t>福井県内の自治体</t>
  </si>
  <si>
    <t>＜実施期間＞</t>
  </si>
  <si>
    <t>＜対象＞</t>
  </si>
  <si>
    <t>福井県社会保障推進協議会</t>
  </si>
  <si>
    <t>ｐ１</t>
  </si>
  <si>
    <t>２０１８年６月１日時点の被保険者数、保険給付費など</t>
  </si>
  <si>
    <t>加入世帯所得調査など</t>
  </si>
  <si>
    <t>ｐ２～５</t>
  </si>
  <si>
    <t>ｐ６～１０</t>
  </si>
  <si>
    <t>「資格証明書」「短期保険証」発行、滞納処分状況</t>
  </si>
  <si>
    <t>国民健康保険料（税）算定、収納状況等</t>
  </si>
  <si>
    <t>ｐ１１～２０</t>
  </si>
  <si>
    <t>ｐ２１～２４</t>
  </si>
  <si>
    <t>保険料・一部負担金減免制度</t>
  </si>
  <si>
    <t>ｐ２４～２７</t>
  </si>
  <si>
    <t>その他</t>
  </si>
  <si>
    <t>「２０１８年度国民健康保険に関する調査」のまとめ</t>
  </si>
  <si>
    <t>※福井市の差し押さえは「参加差押え」と「単独差押え」の区別がない。また、件数の「預貯金」には、預貯金以外の「動産」、「債権」が含まれる。</t>
  </si>
  <si>
    <t>その他２５件</t>
  </si>
  <si>
    <t>・４市町合計で、加入者の過半数が年間所得１００万円未満、７４．２％が２００万円未満。年間所得１００万円未満は、一人暮らしであっても生活保護基準以下。</t>
  </si>
  <si>
    <t>生活保護法の規定による要保護世帯</t>
  </si>
  <si>
    <t>職場等で健診受診機会がない１９～３９歳の市民</t>
  </si>
  <si>
    <t>医療保険の資格管理はそれぞれの保険者が実施しており、資格の取得、喪失連絡は保険者間で行われないため、無保険者が生じる。</t>
  </si>
  <si>
    <t>要綱により規定している</t>
  </si>
  <si>
    <t>国民皆保険の理念のもと、無保険の方がないように努めていく。</t>
  </si>
  <si>
    <t>直近３カ月の平均月収額が前年平均月収額に比べ７０％以上減少し、最低生活費と比べ１００分の１００以下。</t>
  </si>
  <si>
    <t>直近３カ月の平均月収額が前年平均月収額に比べ３０％以上減少し、最低生活費と比べ１００分の１３０以下。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</si>
</sst>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m&quot;月&quot;d&quot;日&quot;;@"/>
  </numFmts>
  <fonts count="52">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9"/>
      <name val="ＭＳ Ｐゴシック"/>
      <family val="3"/>
    </font>
    <font>
      <b/>
      <sz val="9"/>
      <name val="ＭＳ Ｐゴシック"/>
      <family val="3"/>
    </font>
    <font>
      <sz val="9"/>
      <color indexed="63"/>
      <name val="ＭＳ Ｐゴシック"/>
      <family val="3"/>
    </font>
    <font>
      <sz val="8"/>
      <color indexed="63"/>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20"/>
      <color indexed="8"/>
      <name val="ＭＳ Ｐゴシック"/>
      <family val="3"/>
    </font>
    <font>
      <sz val="16"/>
      <color indexed="8"/>
      <name val="ＭＳ Ｐゴシック"/>
      <family val="3"/>
    </font>
    <font>
      <sz val="24"/>
      <color indexed="8"/>
      <name val="ＭＳ Ｐゴシック"/>
      <family val="3"/>
    </font>
    <font>
      <sz val="14"/>
      <color indexed="63"/>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Calibri"/>
      <family val="3"/>
    </font>
    <font>
      <sz val="24"/>
      <color theme="1"/>
      <name val="Calibri"/>
      <family val="3"/>
    </font>
    <font>
      <sz val="20"/>
      <color theme="1"/>
      <name val="Calibri"/>
      <family val="3"/>
    </font>
    <font>
      <sz val="16"/>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hair"/>
      <top style="thin"/>
      <bottom style="thin"/>
    </border>
    <border>
      <left/>
      <right/>
      <top style="thin"/>
      <bottom style="thin"/>
    </border>
    <border>
      <left style="thin"/>
      <right/>
      <top/>
      <bottom/>
    </border>
    <border>
      <left style="thin"/>
      <right style="thin"/>
      <top/>
      <bottom style="thin"/>
    </border>
    <border>
      <left style="thin"/>
      <right/>
      <top/>
      <bottom style="thin"/>
    </border>
    <border>
      <left style="thin"/>
      <right style="thin"/>
      <top style="thin"/>
      <bottom style="hair"/>
    </border>
    <border>
      <left style="thin"/>
      <right/>
      <top style="thin"/>
      <bottom style="hair"/>
    </border>
    <border>
      <left/>
      <right/>
      <top style="thin"/>
      <bottom style="hair"/>
    </border>
    <border>
      <left/>
      <right/>
      <top/>
      <bottom style="thin"/>
    </border>
    <border>
      <left style="hair"/>
      <right style="hair"/>
      <top style="thin"/>
      <bottom style="hair"/>
    </border>
    <border>
      <left style="hair"/>
      <right style="hair"/>
      <top/>
      <bottom style="thin"/>
    </border>
    <border>
      <left style="hair"/>
      <right style="thin"/>
      <top/>
      <bottom/>
    </border>
    <border>
      <left style="thin"/>
      <right style="thin"/>
      <top style="thin"/>
      <bottom/>
    </border>
    <border>
      <left style="thin"/>
      <right style="thin"/>
      <top style="hair"/>
      <bottom style="hair"/>
    </border>
    <border>
      <left/>
      <right/>
      <top style="thin"/>
      <bottom/>
    </border>
    <border>
      <left style="thin"/>
      <right style="thin"/>
      <top style="hair"/>
      <bottom style="thin"/>
    </border>
    <border>
      <left style="thin"/>
      <right style="thin"/>
      <top/>
      <bottom style="hair"/>
    </border>
    <border>
      <left style="thin"/>
      <right style="thin"/>
      <top style="hair"/>
      <bottom/>
    </border>
    <border>
      <left style="thin"/>
      <right/>
      <top style="hair"/>
      <bottom style="thin"/>
    </border>
    <border>
      <left style="thin"/>
      <right/>
      <top style="hair"/>
      <bottom style="hair"/>
    </border>
    <border>
      <left style="thin"/>
      <right/>
      <top style="hair"/>
      <bottom/>
    </border>
    <border>
      <left style="hair"/>
      <right style="thin"/>
      <top style="hair"/>
      <bottom style="thin"/>
    </border>
    <border>
      <left style="hair"/>
      <right style="thin"/>
      <top style="hair"/>
      <bottom/>
    </border>
    <border>
      <left style="thin"/>
      <right/>
      <top/>
      <bottom style="hair"/>
    </border>
    <border>
      <left style="hair"/>
      <right style="thin"/>
      <top/>
      <bottom style="hair"/>
    </border>
    <border>
      <left style="hair"/>
      <right style="thin"/>
      <top style="hair"/>
      <bottom style="hair"/>
    </border>
    <border>
      <left/>
      <right style="thin"/>
      <top style="hair"/>
      <bottom/>
    </border>
    <border>
      <left/>
      <right style="thin"/>
      <top style="thin"/>
      <bottom style="hair"/>
    </border>
    <border>
      <left/>
      <right style="thin"/>
      <top style="hair"/>
      <bottom style="hair"/>
    </border>
    <border>
      <left/>
      <right style="thin"/>
      <top style="hair"/>
      <bottom style="thin"/>
    </border>
    <border>
      <left style="hair"/>
      <right style="hair"/>
      <top style="hair"/>
      <bottom/>
    </border>
    <border>
      <left style="hair"/>
      <right style="hair"/>
      <top style="hair"/>
      <bottom style="hair"/>
    </border>
    <border>
      <left style="hair"/>
      <right style="hair"/>
      <top style="hair"/>
      <bottom style="thin"/>
    </border>
    <border>
      <left style="thin"/>
      <right/>
      <top style="thin"/>
      <bottom/>
    </border>
    <border>
      <left style="hair"/>
      <right style="hair"/>
      <top style="thin"/>
      <bottom>
        <color indexed="63"/>
      </bottom>
    </border>
    <border>
      <left/>
      <right style="thin"/>
      <top style="thin"/>
      <bottom/>
    </border>
    <border>
      <left style="hair"/>
      <right style="thin"/>
      <top style="thin"/>
      <bottom/>
    </border>
    <border>
      <left/>
      <right style="thin"/>
      <top/>
      <bottom style="thin"/>
    </border>
    <border>
      <left style="hair"/>
      <right style="thin"/>
      <top/>
      <bottom style="thin"/>
    </border>
    <border>
      <left style="hair"/>
      <right style="hair"/>
      <top style="medium"/>
      <bottom style="medium"/>
    </border>
    <border>
      <left/>
      <right style="thin"/>
      <top style="medium"/>
      <bottom style="medium"/>
    </border>
    <border>
      <left/>
      <right/>
      <top style="medium"/>
      <bottom style="medium"/>
    </border>
    <border>
      <left style="hair"/>
      <right style="medium"/>
      <top style="medium"/>
      <bottom style="medium"/>
    </border>
    <border>
      <left style="medium"/>
      <right/>
      <top style="medium"/>
      <bottom style="medium"/>
    </border>
    <border>
      <left/>
      <right style="hair"/>
      <top style="thin"/>
      <bottom>
        <color indexed="63"/>
      </bottom>
    </border>
    <border>
      <left/>
      <right style="hair"/>
      <top style="thin"/>
      <bottom style="hair"/>
    </border>
    <border>
      <left style="hair"/>
      <right style="thin"/>
      <top style="thin"/>
      <bottom style="hair"/>
    </border>
    <border>
      <left/>
      <right/>
      <top style="hair"/>
      <bottom style="hair"/>
    </border>
    <border>
      <left/>
      <right/>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60">
    <xf numFmtId="0" fontId="0" fillId="0" borderId="0" xfId="0" applyFont="1" applyAlignment="1">
      <alignment vertical="center"/>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center" vertical="center"/>
    </xf>
    <xf numFmtId="177" fontId="0" fillId="0" borderId="10" xfId="0" applyNumberFormat="1" applyBorder="1" applyAlignment="1">
      <alignment vertical="center"/>
    </xf>
    <xf numFmtId="176" fontId="0" fillId="0" borderId="10" xfId="0" applyNumberFormat="1" applyBorder="1" applyAlignment="1">
      <alignment vertical="center"/>
    </xf>
    <xf numFmtId="177" fontId="0" fillId="0" borderId="11" xfId="0" applyNumberFormat="1" applyBorder="1" applyAlignment="1">
      <alignment vertical="center"/>
    </xf>
    <xf numFmtId="177" fontId="0" fillId="0" borderId="12" xfId="0" applyNumberFormat="1" applyBorder="1" applyAlignment="1">
      <alignment vertical="center"/>
    </xf>
    <xf numFmtId="177" fontId="0" fillId="0" borderId="13" xfId="0" applyNumberFormat="1" applyBorder="1" applyAlignment="1">
      <alignment vertical="center"/>
    </xf>
    <xf numFmtId="176" fontId="0" fillId="0" borderId="13"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176" fontId="0" fillId="0" borderId="12" xfId="0" applyNumberFormat="1" applyBorder="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0" borderId="15" xfId="0" applyBorder="1" applyAlignment="1">
      <alignment horizontal="center" vertical="center"/>
    </xf>
    <xf numFmtId="177" fontId="0" fillId="0" borderId="15" xfId="0" applyNumberFormat="1" applyBorder="1" applyAlignment="1">
      <alignment vertical="center"/>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0" xfId="0" applyBorder="1" applyAlignment="1">
      <alignment vertical="center"/>
    </xf>
    <xf numFmtId="177" fontId="0" fillId="0" borderId="0" xfId="0" applyNumberFormat="1" applyBorder="1" applyAlignment="1">
      <alignment vertical="center"/>
    </xf>
    <xf numFmtId="0" fontId="0" fillId="0" borderId="10" xfId="0" applyBorder="1" applyAlignment="1">
      <alignment horizontal="center" vertical="center" shrinkToFit="1"/>
    </xf>
    <xf numFmtId="176" fontId="0" fillId="0" borderId="15" xfId="0" applyNumberForma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shrinkToFit="1"/>
    </xf>
    <xf numFmtId="176" fontId="0" fillId="0" borderId="0" xfId="0" applyNumberFormat="1" applyBorder="1" applyAlignment="1">
      <alignment vertical="center"/>
    </xf>
    <xf numFmtId="177" fontId="0" fillId="0" borderId="10" xfId="0" applyNumberFormat="1" applyBorder="1" applyAlignment="1">
      <alignment horizontal="center" vertical="center"/>
    </xf>
    <xf numFmtId="176" fontId="0" fillId="0" borderId="10" xfId="0" applyNumberFormat="1" applyBorder="1" applyAlignment="1">
      <alignment horizontal="center" vertical="center"/>
    </xf>
    <xf numFmtId="178" fontId="0" fillId="0" borderId="0" xfId="0" applyNumberFormat="1" applyBorder="1" applyAlignment="1">
      <alignment vertical="center"/>
    </xf>
    <xf numFmtId="177" fontId="0" fillId="0" borderId="10" xfId="0" applyNumberFormat="1" applyBorder="1" applyAlignment="1">
      <alignment vertical="center" shrinkToFit="1"/>
    </xf>
    <xf numFmtId="176" fontId="0" fillId="0" borderId="10" xfId="0" applyNumberFormat="1" applyBorder="1" applyAlignment="1">
      <alignment vertical="center" shrinkToFit="1"/>
    </xf>
    <xf numFmtId="176" fontId="0" fillId="0" borderId="11" xfId="0" applyNumberFormat="1" applyBorder="1" applyAlignment="1">
      <alignment vertical="center"/>
    </xf>
    <xf numFmtId="0" fontId="0" fillId="0" borderId="11" xfId="0" applyBorder="1" applyAlignment="1">
      <alignment vertical="center"/>
    </xf>
    <xf numFmtId="0" fontId="0" fillId="0" borderId="17" xfId="0" applyBorder="1" applyAlignment="1">
      <alignment horizontal="center" vertical="center"/>
    </xf>
    <xf numFmtId="0" fontId="0" fillId="0" borderId="15" xfId="0" applyBorder="1" applyAlignment="1">
      <alignment vertical="center"/>
    </xf>
    <xf numFmtId="177" fontId="0" fillId="0" borderId="17" xfId="0" applyNumberFormat="1" applyBorder="1" applyAlignment="1">
      <alignment vertical="center"/>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178" fontId="0" fillId="0" borderId="11" xfId="0" applyNumberFormat="1" applyBorder="1" applyAlignment="1">
      <alignment vertical="center"/>
    </xf>
    <xf numFmtId="178" fontId="0" fillId="0" borderId="10" xfId="0" applyNumberFormat="1" applyBorder="1" applyAlignment="1">
      <alignment vertical="center"/>
    </xf>
    <xf numFmtId="0" fontId="0" fillId="0" borderId="15" xfId="0" applyFill="1" applyBorder="1" applyAlignment="1">
      <alignment horizontal="center" vertical="center"/>
    </xf>
    <xf numFmtId="0" fontId="0" fillId="0" borderId="11" xfId="0" applyBorder="1" applyAlignment="1">
      <alignment vertical="center" shrinkToFit="1"/>
    </xf>
    <xf numFmtId="0" fontId="0" fillId="0" borderId="12" xfId="0" applyBorder="1"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177" fontId="0" fillId="0" borderId="18" xfId="0" applyNumberFormat="1" applyBorder="1" applyAlignment="1">
      <alignment vertical="center"/>
    </xf>
    <xf numFmtId="0" fontId="0" fillId="0" borderId="10" xfId="0" applyBorder="1" applyAlignment="1">
      <alignment vertical="top"/>
    </xf>
    <xf numFmtId="177" fontId="0" fillId="0" borderId="11" xfId="0" applyNumberFormat="1" applyBorder="1" applyAlignment="1">
      <alignment vertical="center" shrinkToFit="1"/>
    </xf>
    <xf numFmtId="177" fontId="0" fillId="0" borderId="15" xfId="0" applyNumberFormat="1" applyBorder="1" applyAlignment="1">
      <alignment vertical="center" shrinkToFit="1"/>
    </xf>
    <xf numFmtId="0" fontId="0" fillId="0" borderId="19" xfId="0" applyBorder="1" applyAlignment="1">
      <alignment horizontal="center" vertical="center"/>
    </xf>
    <xf numFmtId="177" fontId="0" fillId="0" borderId="20" xfId="0" applyNumberFormat="1" applyBorder="1" applyAlignment="1">
      <alignment vertical="center" shrinkToFit="1"/>
    </xf>
    <xf numFmtId="0" fontId="0" fillId="0" borderId="21" xfId="0" applyBorder="1" applyAlignment="1">
      <alignment horizontal="center" vertical="center"/>
    </xf>
    <xf numFmtId="177" fontId="0" fillId="0" borderId="22" xfId="0" applyNumberFormat="1" applyBorder="1" applyAlignment="1">
      <alignment vertical="center" shrinkToFit="1"/>
    </xf>
    <xf numFmtId="0" fontId="0" fillId="0" borderId="19" xfId="0" applyBorder="1" applyAlignment="1">
      <alignment vertical="center"/>
    </xf>
    <xf numFmtId="177" fontId="0" fillId="0" borderId="0" xfId="0" applyNumberFormat="1" applyBorder="1" applyAlignment="1">
      <alignment vertical="center" shrinkToFit="1"/>
    </xf>
    <xf numFmtId="177" fontId="0" fillId="0" borderId="0" xfId="0" applyNumberFormat="1" applyBorder="1" applyAlignment="1">
      <alignment vertical="top" shrinkToFit="1"/>
    </xf>
    <xf numFmtId="177" fontId="0" fillId="0" borderId="23" xfId="0" applyNumberFormat="1" applyBorder="1" applyAlignment="1">
      <alignment vertical="center" shrinkToFit="1"/>
    </xf>
    <xf numFmtId="177" fontId="0" fillId="0" borderId="24" xfId="0" applyNumberFormat="1" applyBorder="1" applyAlignment="1">
      <alignment vertical="center" shrinkToFit="1"/>
    </xf>
    <xf numFmtId="177" fontId="0" fillId="0" borderId="17" xfId="0" applyNumberFormat="1" applyBorder="1" applyAlignment="1">
      <alignment vertical="center" shrinkToFit="1"/>
    </xf>
    <xf numFmtId="177" fontId="0" fillId="0" borderId="25" xfId="0" applyNumberFormat="1" applyBorder="1" applyAlignment="1">
      <alignment vertical="center" shrinkToFit="1"/>
    </xf>
    <xf numFmtId="177" fontId="0" fillId="0" borderId="26" xfId="0" applyNumberFormat="1" applyBorder="1" applyAlignment="1">
      <alignment vertical="center" shrinkToFit="1"/>
    </xf>
    <xf numFmtId="177" fontId="0" fillId="0" borderId="13" xfId="0" applyNumberFormat="1" applyBorder="1" applyAlignment="1">
      <alignment vertical="center" shrinkToFit="1"/>
    </xf>
    <xf numFmtId="177" fontId="0" fillId="0" borderId="27" xfId="0" applyNumberFormat="1" applyBorder="1" applyAlignment="1">
      <alignment vertical="center" shrinkToFit="1"/>
    </xf>
    <xf numFmtId="0" fontId="0" fillId="0" borderId="18" xfId="0" applyBorder="1" applyAlignment="1">
      <alignment horizontal="center" vertical="center"/>
    </xf>
    <xf numFmtId="0" fontId="0" fillId="0" borderId="0" xfId="0" applyBorder="1" applyAlignment="1">
      <alignment horizontal="center" vertical="center"/>
    </xf>
    <xf numFmtId="177" fontId="0" fillId="0" borderId="18" xfId="0" applyNumberFormat="1" applyBorder="1" applyAlignment="1">
      <alignment vertical="center" shrinkToFit="1"/>
    </xf>
    <xf numFmtId="0" fontId="0" fillId="0" borderId="0" xfId="0" applyBorder="1" applyAlignment="1">
      <alignment vertical="top" shrinkToFit="1"/>
    </xf>
    <xf numFmtId="176" fontId="0" fillId="0" borderId="22" xfId="0" applyNumberFormat="1" applyBorder="1" applyAlignment="1">
      <alignment vertical="center" shrinkToFit="1"/>
    </xf>
    <xf numFmtId="176" fontId="0" fillId="0" borderId="25" xfId="0" applyNumberFormat="1" applyBorder="1" applyAlignment="1">
      <alignment vertical="center" shrinkToFit="1"/>
    </xf>
    <xf numFmtId="176" fontId="0" fillId="0" borderId="23" xfId="0" applyNumberFormat="1" applyBorder="1" applyAlignment="1">
      <alignment vertical="center" shrinkToFit="1"/>
    </xf>
    <xf numFmtId="176" fontId="0" fillId="0" borderId="20" xfId="0" applyNumberFormat="1" applyBorder="1" applyAlignment="1">
      <alignment vertical="center" shrinkToFit="1"/>
    </xf>
    <xf numFmtId="176" fontId="0" fillId="0" borderId="26" xfId="0" applyNumberFormat="1" applyBorder="1" applyAlignment="1">
      <alignment vertical="center" shrinkToFit="1"/>
    </xf>
    <xf numFmtId="176" fontId="0" fillId="0" borderId="24" xfId="0" applyNumberFormat="1" applyBorder="1" applyAlignment="1">
      <alignment vertical="center" shrinkToFit="1"/>
    </xf>
    <xf numFmtId="176" fontId="0" fillId="0" borderId="11" xfId="0" applyNumberFormat="1" applyBorder="1" applyAlignment="1">
      <alignment vertical="center" shrinkToFit="1"/>
    </xf>
    <xf numFmtId="176" fontId="0" fillId="0" borderId="13" xfId="0" applyNumberFormat="1" applyBorder="1" applyAlignment="1">
      <alignment vertical="center" shrinkToFit="1"/>
    </xf>
    <xf numFmtId="176" fontId="0" fillId="0" borderId="17" xfId="0" applyNumberFormat="1" applyBorder="1" applyAlignment="1">
      <alignment vertical="center" shrinkToFit="1"/>
    </xf>
    <xf numFmtId="176" fontId="0" fillId="0" borderId="15" xfId="0" applyNumberFormat="1" applyBorder="1" applyAlignment="1">
      <alignment vertical="center" shrinkToFit="1"/>
    </xf>
    <xf numFmtId="0" fontId="0" fillId="0" borderId="14" xfId="0" applyBorder="1" applyAlignment="1">
      <alignment horizontal="center" vertical="center" shrinkToFit="1"/>
    </xf>
    <xf numFmtId="0" fontId="0" fillId="0" borderId="16" xfId="0" applyBorder="1" applyAlignment="1">
      <alignment vertical="center"/>
    </xf>
    <xf numFmtId="177" fontId="0" fillId="0" borderId="14" xfId="0" applyNumberFormat="1" applyBorder="1" applyAlignment="1">
      <alignment vertical="center"/>
    </xf>
    <xf numFmtId="177" fontId="0" fillId="0" borderId="16" xfId="0" applyNumberForma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178" fontId="0" fillId="0" borderId="14" xfId="0" applyNumberFormat="1" applyBorder="1" applyAlignment="1">
      <alignment vertical="center"/>
    </xf>
    <xf numFmtId="178" fontId="0" fillId="0" borderId="15" xfId="0" applyNumberFormat="1" applyBorder="1" applyAlignment="1">
      <alignment vertical="center"/>
    </xf>
    <xf numFmtId="0" fontId="0" fillId="0" borderId="16" xfId="0" applyBorder="1" applyAlignment="1">
      <alignment horizontal="center" vertical="center"/>
    </xf>
    <xf numFmtId="0" fontId="0" fillId="0" borderId="16"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0" xfId="0" applyAlignment="1">
      <alignment vertical="top"/>
    </xf>
    <xf numFmtId="178" fontId="0" fillId="0" borderId="13" xfId="0" applyNumberFormat="1" applyBorder="1" applyAlignment="1">
      <alignment vertical="center"/>
    </xf>
    <xf numFmtId="178" fontId="0" fillId="0" borderId="12" xfId="0" applyNumberForma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0" fontId="0" fillId="0" borderId="38" xfId="0" applyBorder="1" applyAlignment="1">
      <alignment vertical="center"/>
    </xf>
    <xf numFmtId="0" fontId="0" fillId="0" borderId="0" xfId="0" applyBorder="1" applyAlignment="1">
      <alignment vertical="top"/>
    </xf>
    <xf numFmtId="178" fontId="0" fillId="0" borderId="0" xfId="0" applyNumberFormat="1" applyBorder="1" applyAlignment="1">
      <alignment vertical="center"/>
    </xf>
    <xf numFmtId="177" fontId="0" fillId="0" borderId="0" xfId="0" applyNumberFormat="1" applyBorder="1" applyAlignment="1">
      <alignment vertical="center"/>
    </xf>
    <xf numFmtId="179" fontId="0" fillId="0" borderId="11" xfId="0" applyNumberFormat="1" applyBorder="1" applyAlignment="1">
      <alignment vertical="center"/>
    </xf>
    <xf numFmtId="56" fontId="0" fillId="0" borderId="11" xfId="0" applyNumberFormat="1" applyBorder="1" applyAlignment="1">
      <alignment vertical="center"/>
    </xf>
    <xf numFmtId="177" fontId="0" fillId="0" borderId="15" xfId="0" applyNumberFormat="1" applyBorder="1" applyAlignment="1">
      <alignment horizontal="center" vertical="center"/>
    </xf>
    <xf numFmtId="0" fontId="0" fillId="0" borderId="17" xfId="0" applyBorder="1" applyAlignment="1">
      <alignment vertical="center"/>
    </xf>
    <xf numFmtId="10" fontId="0" fillId="0" borderId="11" xfId="0" applyNumberFormat="1" applyBorder="1" applyAlignment="1">
      <alignment vertical="center"/>
    </xf>
    <xf numFmtId="10" fontId="0" fillId="0" borderId="13" xfId="0" applyNumberFormat="1" applyBorder="1" applyAlignment="1">
      <alignment vertical="center"/>
    </xf>
    <xf numFmtId="0" fontId="0" fillId="0" borderId="13" xfId="0" applyBorder="1" applyAlignment="1">
      <alignment vertical="center" shrinkToFit="1"/>
    </xf>
    <xf numFmtId="177" fontId="0" fillId="0" borderId="12" xfId="0" applyNumberFormat="1" applyBorder="1" applyAlignment="1">
      <alignment vertical="center" shrinkToFit="1"/>
    </xf>
    <xf numFmtId="176" fontId="0" fillId="0" borderId="0" xfId="0" applyNumberFormat="1" applyBorder="1" applyAlignment="1">
      <alignment vertical="center" shrinkToFit="1"/>
    </xf>
    <xf numFmtId="178" fontId="0" fillId="0" borderId="10" xfId="0" applyNumberFormat="1" applyBorder="1" applyAlignment="1">
      <alignment vertical="center" shrinkToFit="1"/>
    </xf>
    <xf numFmtId="10" fontId="0" fillId="0" borderId="15" xfId="0" applyNumberFormat="1" applyBorder="1" applyAlignment="1">
      <alignment vertical="center" shrinkToFit="1"/>
    </xf>
    <xf numFmtId="0" fontId="0" fillId="0" borderId="14" xfId="0" applyBorder="1" applyAlignment="1">
      <alignment horizontal="center" vertical="center"/>
    </xf>
    <xf numFmtId="177" fontId="0" fillId="0" borderId="12" xfId="0" applyNumberForma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center" vertical="center"/>
    </xf>
    <xf numFmtId="0" fontId="0" fillId="0" borderId="41" xfId="0" applyBorder="1" applyAlignment="1">
      <alignment horizontal="center" vertical="center"/>
    </xf>
    <xf numFmtId="177" fontId="0" fillId="0" borderId="11" xfId="0" applyNumberFormat="1"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vertical="center"/>
    </xf>
    <xf numFmtId="0" fontId="0" fillId="0" borderId="34" xfId="0"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5"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0" xfId="0" applyAlignment="1">
      <alignment vertical="center" shrinkToFit="1"/>
    </xf>
    <xf numFmtId="14" fontId="0" fillId="0" borderId="11" xfId="0" applyNumberFormat="1" applyBorder="1" applyAlignment="1">
      <alignment vertical="center"/>
    </xf>
    <xf numFmtId="14" fontId="0" fillId="0" borderId="11" xfId="0" applyNumberFormat="1" applyBorder="1" applyAlignment="1">
      <alignment vertical="center" shrinkToFit="1"/>
    </xf>
    <xf numFmtId="0" fontId="0" fillId="0" borderId="28" xfId="0" applyBorder="1" applyAlignment="1">
      <alignment horizontal="center" vertical="center"/>
    </xf>
    <xf numFmtId="177" fontId="0" fillId="0" borderId="49" xfId="0" applyNumberFormat="1" applyBorder="1" applyAlignment="1">
      <alignment vertical="center"/>
    </xf>
    <xf numFmtId="177" fontId="0" fillId="0" borderId="50" xfId="0" applyNumberFormat="1" applyBorder="1" applyAlignment="1">
      <alignment vertical="center"/>
    </xf>
    <xf numFmtId="177" fontId="0" fillId="0" borderId="51" xfId="0" applyNumberFormat="1" applyBorder="1" applyAlignment="1">
      <alignment vertical="center"/>
    </xf>
    <xf numFmtId="177" fontId="0" fillId="0" borderId="30" xfId="0" applyNumberFormat="1" applyBorder="1" applyAlignment="1">
      <alignment vertical="center"/>
    </xf>
    <xf numFmtId="176" fontId="0" fillId="0" borderId="52" xfId="0" applyNumberFormat="1" applyBorder="1" applyAlignment="1">
      <alignment vertical="center"/>
    </xf>
    <xf numFmtId="177" fontId="0" fillId="0" borderId="20" xfId="0" applyNumberFormat="1" applyBorder="1" applyAlignment="1">
      <alignment vertical="center"/>
    </xf>
    <xf numFmtId="177" fontId="0" fillId="0" borderId="26" xfId="0" applyNumberFormat="1" applyBorder="1" applyAlignment="1">
      <alignment vertical="center"/>
    </xf>
    <xf numFmtId="177" fontId="0" fillId="0" borderId="53" xfId="0" applyNumberFormat="1" applyBorder="1" applyAlignment="1">
      <alignment vertical="center"/>
    </xf>
    <xf numFmtId="177" fontId="0" fillId="0" borderId="24" xfId="0" applyNumberFormat="1" applyBorder="1" applyAlignment="1">
      <alignment vertical="center"/>
    </xf>
    <xf numFmtId="176" fontId="0" fillId="0" borderId="54" xfId="0" applyNumberFormat="1" applyBorder="1" applyAlignment="1">
      <alignment vertical="center"/>
    </xf>
    <xf numFmtId="177" fontId="0" fillId="0" borderId="55" xfId="0" applyNumberFormat="1" applyBorder="1" applyAlignment="1">
      <alignment vertical="center"/>
    </xf>
    <xf numFmtId="177" fontId="0" fillId="0" borderId="56" xfId="0" applyNumberFormat="1" applyBorder="1" applyAlignment="1">
      <alignment vertical="center"/>
    </xf>
    <xf numFmtId="177" fontId="0" fillId="0" borderId="57" xfId="0" applyNumberFormat="1" applyBorder="1" applyAlignment="1">
      <alignment vertical="center"/>
    </xf>
    <xf numFmtId="176" fontId="0" fillId="0" borderId="58" xfId="0" applyNumberFormat="1" applyBorder="1" applyAlignment="1">
      <alignment vertical="center"/>
    </xf>
    <xf numFmtId="177" fontId="0" fillId="0" borderId="59" xfId="0" applyNumberFormat="1" applyBorder="1" applyAlignment="1">
      <alignment vertical="center"/>
    </xf>
    <xf numFmtId="177" fontId="0" fillId="0" borderId="49" xfId="0" applyNumberFormat="1" applyBorder="1" applyAlignment="1">
      <alignment vertical="center" shrinkToFit="1"/>
    </xf>
    <xf numFmtId="177" fontId="0" fillId="0" borderId="50" xfId="0" applyNumberFormat="1" applyBorder="1" applyAlignment="1">
      <alignment vertical="center" shrinkToFit="1"/>
    </xf>
    <xf numFmtId="177" fontId="0" fillId="0" borderId="60" xfId="0" applyNumberFormat="1" applyBorder="1" applyAlignment="1">
      <alignment vertical="center" shrinkToFit="1"/>
    </xf>
    <xf numFmtId="177" fontId="0" fillId="0" borderId="61" xfId="0" applyNumberFormat="1" applyBorder="1" applyAlignment="1">
      <alignment vertical="center" shrinkToFit="1"/>
    </xf>
    <xf numFmtId="0" fontId="0" fillId="0" borderId="10" xfId="0" applyBorder="1" applyAlignment="1">
      <alignment vertical="center" shrinkToFit="1"/>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4"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176" fontId="0" fillId="0" borderId="30" xfId="0" applyNumberFormat="1" applyBorder="1" applyAlignment="1">
      <alignment vertical="center"/>
    </xf>
    <xf numFmtId="177" fontId="0" fillId="0" borderId="30" xfId="0" applyNumberFormat="1" applyBorder="1" applyAlignment="1">
      <alignment vertical="center" shrinkToFit="1"/>
    </xf>
    <xf numFmtId="14" fontId="0" fillId="0" borderId="0" xfId="0" applyNumberFormat="1" applyAlignment="1">
      <alignment vertical="center" shrinkToFit="1"/>
    </xf>
    <xf numFmtId="0" fontId="4" fillId="0" borderId="0" xfId="0" applyFont="1" applyAlignment="1">
      <alignment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177" fontId="0" fillId="0" borderId="11" xfId="0" applyNumberFormat="1" applyBorder="1" applyAlignment="1">
      <alignment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176" fontId="0" fillId="0" borderId="14" xfId="0" applyNumberFormat="1" applyBorder="1" applyAlignment="1">
      <alignment vertical="center" shrinkToFi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176" fontId="30" fillId="0" borderId="10" xfId="0" applyNumberFormat="1" applyFont="1" applyBorder="1" applyAlignment="1">
      <alignment vertical="center"/>
    </xf>
    <xf numFmtId="177" fontId="30" fillId="0" borderId="10" xfId="0" applyNumberFormat="1" applyFont="1" applyBorder="1" applyAlignment="1">
      <alignment vertical="center"/>
    </xf>
    <xf numFmtId="176" fontId="30" fillId="0" borderId="11" xfId="0" applyNumberFormat="1" applyFont="1" applyBorder="1" applyAlignment="1">
      <alignment vertical="center"/>
    </xf>
    <xf numFmtId="176" fontId="30" fillId="0" borderId="13" xfId="0" applyNumberFormat="1" applyFont="1" applyBorder="1" applyAlignment="1">
      <alignment vertical="center"/>
    </xf>
    <xf numFmtId="176" fontId="30" fillId="0" borderId="12" xfId="0" applyNumberFormat="1" applyFont="1" applyBorder="1" applyAlignment="1">
      <alignment vertical="center"/>
    </xf>
    <xf numFmtId="176" fontId="30" fillId="33" borderId="11" xfId="0" applyNumberFormat="1" applyFont="1" applyFill="1" applyBorder="1" applyAlignment="1">
      <alignment vertical="center"/>
    </xf>
    <xf numFmtId="176" fontId="30" fillId="33" borderId="13" xfId="0" applyNumberFormat="1" applyFont="1" applyFill="1" applyBorder="1" applyAlignment="1">
      <alignment vertical="center"/>
    </xf>
    <xf numFmtId="176" fontId="30" fillId="33" borderId="12" xfId="0" applyNumberFormat="1" applyFont="1" applyFill="1" applyBorder="1" applyAlignment="1">
      <alignment vertical="center"/>
    </xf>
    <xf numFmtId="177" fontId="30" fillId="0" borderId="12" xfId="0" applyNumberFormat="1" applyFont="1" applyBorder="1" applyAlignment="1">
      <alignment vertical="center"/>
    </xf>
    <xf numFmtId="176" fontId="46" fillId="0" borderId="10" xfId="0" applyNumberFormat="1" applyFont="1" applyBorder="1" applyAlignment="1">
      <alignment vertical="center"/>
    </xf>
    <xf numFmtId="177" fontId="46" fillId="0" borderId="11" xfId="0" applyNumberFormat="1" applyFont="1" applyBorder="1" applyAlignment="1">
      <alignment vertical="center"/>
    </xf>
    <xf numFmtId="177" fontId="46" fillId="0" borderId="15" xfId="0" applyNumberFormat="1" applyFont="1" applyBorder="1" applyAlignment="1">
      <alignment vertical="center" shrinkToFit="1"/>
    </xf>
    <xf numFmtId="176" fontId="46" fillId="0" borderId="15" xfId="0" applyNumberFormat="1" applyFont="1" applyBorder="1" applyAlignment="1">
      <alignment vertical="center"/>
    </xf>
    <xf numFmtId="177" fontId="46" fillId="0" borderId="10" xfId="0" applyNumberFormat="1" applyFont="1" applyBorder="1" applyAlignment="1">
      <alignment vertical="center"/>
    </xf>
    <xf numFmtId="10" fontId="0" fillId="0" borderId="12" xfId="0" applyNumberFormat="1" applyBorder="1" applyAlignment="1">
      <alignment vertical="center" shrinkToFit="1"/>
    </xf>
    <xf numFmtId="177" fontId="46" fillId="0" borderId="11" xfId="0" applyNumberFormat="1" applyFont="1" applyBorder="1" applyAlignment="1">
      <alignment vertical="center" shrinkToFit="1"/>
    </xf>
    <xf numFmtId="10" fontId="46" fillId="0" borderId="12" xfId="0" applyNumberFormat="1" applyFont="1" applyBorder="1" applyAlignment="1">
      <alignment vertical="center" shrinkToFi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24" xfId="0" applyBorder="1" applyAlignment="1">
      <alignment vertical="center"/>
    </xf>
    <xf numFmtId="0" fontId="0" fillId="0" borderId="24" xfId="0" applyFill="1" applyBorder="1" applyAlignment="1">
      <alignment vertical="center"/>
    </xf>
    <xf numFmtId="0" fontId="0" fillId="0" borderId="12" xfId="0" applyBorder="1" applyAlignment="1">
      <alignment horizontal="center" vertical="top" wrapText="1"/>
    </xf>
    <xf numFmtId="0" fontId="0" fillId="0" borderId="10" xfId="0" applyBorder="1" applyAlignment="1">
      <alignment horizontal="center" vertical="center" shrinkToFit="1"/>
    </xf>
    <xf numFmtId="177" fontId="0" fillId="0" borderId="0" xfId="0" applyNumberFormat="1" applyBorder="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28" xfId="0" applyBorder="1" applyAlignment="1">
      <alignment horizontal="center" vertical="center" shrinkToFit="1"/>
    </xf>
    <xf numFmtId="0" fontId="0" fillId="0" borderId="19" xfId="0" applyBorder="1" applyAlignment="1">
      <alignment horizontal="center" vertical="center" shrinkToFit="1"/>
    </xf>
    <xf numFmtId="0" fontId="0" fillId="0" borderId="28" xfId="0" applyBorder="1" applyAlignment="1">
      <alignment vertical="top" shrinkToFit="1"/>
    </xf>
    <xf numFmtId="0" fontId="0" fillId="0" borderId="19" xfId="0" applyBorder="1" applyAlignment="1">
      <alignment vertical="top" shrinkToFit="1"/>
    </xf>
    <xf numFmtId="0" fontId="0" fillId="0" borderId="11" xfId="0" applyBorder="1" applyAlignment="1">
      <alignment horizontal="center" vertical="top"/>
    </xf>
    <xf numFmtId="0" fontId="0" fillId="0" borderId="18" xfId="0" applyBorder="1" applyAlignment="1">
      <alignment vertical="center"/>
    </xf>
    <xf numFmtId="0" fontId="4" fillId="0" borderId="11" xfId="0" applyFont="1" applyBorder="1" applyAlignment="1">
      <alignment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47" fillId="0" borderId="10" xfId="0" applyFont="1" applyBorder="1" applyAlignment="1">
      <alignment vertical="center"/>
    </xf>
    <xf numFmtId="0" fontId="4" fillId="0" borderId="0" xfId="0" applyFont="1" applyAlignment="1">
      <alignment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top"/>
    </xf>
    <xf numFmtId="0" fontId="47" fillId="0" borderId="10" xfId="0" applyFont="1" applyBorder="1" applyAlignment="1">
      <alignment vertical="top" wrapText="1"/>
    </xf>
    <xf numFmtId="0" fontId="4" fillId="0" borderId="10" xfId="0" applyFont="1" applyBorder="1" applyAlignment="1">
      <alignmen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shrinkToFit="1"/>
    </xf>
    <xf numFmtId="0" fontId="0" fillId="0" borderId="10" xfId="0" applyBorder="1" applyAlignment="1">
      <alignment horizontal="center" vertical="top"/>
    </xf>
    <xf numFmtId="0" fontId="47" fillId="0" borderId="10" xfId="0" applyFont="1" applyBorder="1" applyAlignment="1">
      <alignment vertical="center" wrapText="1"/>
    </xf>
    <xf numFmtId="0" fontId="0" fillId="0" borderId="10" xfId="0" applyBorder="1" applyAlignment="1">
      <alignment vertical="top"/>
    </xf>
    <xf numFmtId="0" fontId="4" fillId="0" borderId="10" xfId="0" applyFont="1" applyBorder="1" applyAlignment="1">
      <alignment vertical="center" wrapText="1"/>
    </xf>
    <xf numFmtId="0" fontId="0" fillId="0" borderId="14" xfId="0" applyBorder="1" applyAlignment="1">
      <alignment vertical="center" shrinkToFit="1"/>
    </xf>
    <xf numFmtId="0" fontId="0" fillId="0" borderId="17" xfId="0" applyBorder="1" applyAlignment="1">
      <alignment vertical="center" shrinkToFit="1"/>
    </xf>
    <xf numFmtId="0" fontId="0" fillId="0" borderId="12" xfId="0" applyBorder="1" applyAlignment="1">
      <alignment vertical="center" shrinkToFit="1"/>
    </xf>
    <xf numFmtId="177" fontId="0" fillId="0" borderId="14" xfId="0" applyNumberFormat="1" applyBorder="1" applyAlignment="1">
      <alignment vertical="center" shrinkToFit="1"/>
    </xf>
    <xf numFmtId="177" fontId="0" fillId="0" borderId="17" xfId="0" applyNumberFormat="1" applyBorder="1" applyAlignment="1">
      <alignment vertical="center" shrinkToFit="1"/>
    </xf>
    <xf numFmtId="0" fontId="0" fillId="0" borderId="11"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1" xfId="0" applyFill="1" applyBorder="1" applyAlignment="1">
      <alignment horizontal="center" vertical="center"/>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4" fillId="0" borderId="14" xfId="0" applyFont="1" applyBorder="1" applyAlignment="1">
      <alignment vertical="top" wrapText="1"/>
    </xf>
    <xf numFmtId="0" fontId="4" fillId="0" borderId="12" xfId="0" applyFont="1" applyBorder="1" applyAlignment="1">
      <alignment vertical="top" wrapText="1"/>
    </xf>
    <xf numFmtId="0" fontId="47" fillId="0" borderId="14" xfId="0" applyFont="1" applyBorder="1" applyAlignment="1">
      <alignment vertical="center" wrapText="1"/>
    </xf>
    <xf numFmtId="0" fontId="47" fillId="0" borderId="12" xfId="0" applyFont="1" applyBorder="1" applyAlignment="1">
      <alignment vertical="center" wrapText="1"/>
    </xf>
    <xf numFmtId="177" fontId="0" fillId="0" borderId="11" xfId="0" applyNumberFormat="1" applyBorder="1" applyAlignment="1">
      <alignment vertical="center"/>
    </xf>
    <xf numFmtId="177" fontId="0" fillId="0" borderId="17" xfId="0" applyNumberFormat="1" applyBorder="1" applyAlignment="1">
      <alignment vertical="center"/>
    </xf>
    <xf numFmtId="177" fontId="0" fillId="0" borderId="12" xfId="0" applyNumberFormat="1" applyBorder="1" applyAlignment="1">
      <alignment vertical="center"/>
    </xf>
    <xf numFmtId="0" fontId="4" fillId="0" borderId="14" xfId="0" applyFont="1" applyBorder="1" applyAlignment="1">
      <alignment vertical="center" wrapText="1"/>
    </xf>
    <xf numFmtId="0" fontId="4" fillId="0" borderId="12" xfId="0" applyFont="1" applyBorder="1" applyAlignment="1">
      <alignment vertical="center" wrapText="1"/>
    </xf>
    <xf numFmtId="0" fontId="0" fillId="0" borderId="0" xfId="0" applyFill="1" applyBorder="1" applyAlignment="1">
      <alignment vertical="center"/>
    </xf>
    <xf numFmtId="0" fontId="0" fillId="0" borderId="18" xfId="0" applyBorder="1" applyAlignment="1">
      <alignment horizontal="center" vertical="center" shrinkToFit="1"/>
    </xf>
    <xf numFmtId="0" fontId="0" fillId="0" borderId="0" xfId="0" applyBorder="1" applyAlignment="1">
      <alignment vertical="center"/>
    </xf>
    <xf numFmtId="0" fontId="0" fillId="0" borderId="11" xfId="0" applyBorder="1" applyAlignment="1">
      <alignment horizontal="center" vertical="center" shrinkToFit="1"/>
    </xf>
    <xf numFmtId="0" fontId="0" fillId="0" borderId="30" xfId="0" applyFill="1" applyBorder="1" applyAlignment="1">
      <alignment vertical="center" shrinkToFit="1"/>
    </xf>
    <xf numFmtId="0" fontId="0" fillId="0" borderId="30" xfId="0" applyBorder="1" applyAlignment="1">
      <alignment vertical="center" shrinkToFit="1"/>
    </xf>
    <xf numFmtId="0" fontId="0" fillId="0" borderId="30" xfId="0" applyBorder="1" applyAlignment="1">
      <alignment vertical="center"/>
    </xf>
    <xf numFmtId="0" fontId="0" fillId="0" borderId="30" xfId="0" applyFill="1" applyBorder="1" applyAlignment="1">
      <alignment vertical="center"/>
    </xf>
    <xf numFmtId="0" fontId="47" fillId="0" borderId="0" xfId="0" applyFont="1" applyAlignment="1">
      <alignment vertical="center" wrapText="1"/>
    </xf>
    <xf numFmtId="177" fontId="0" fillId="0" borderId="11" xfId="0" applyNumberFormat="1" applyBorder="1" applyAlignment="1">
      <alignment vertical="center" shrinkToFit="1"/>
    </xf>
    <xf numFmtId="177" fontId="0" fillId="0" borderId="52" xfId="0" applyNumberFormat="1" applyBorder="1" applyAlignment="1">
      <alignment vertical="top" shrinkToFit="1"/>
    </xf>
    <xf numFmtId="0" fontId="0" fillId="0" borderId="54" xfId="0" applyBorder="1" applyAlignment="1">
      <alignment vertical="top" shrinkToFit="1"/>
    </xf>
    <xf numFmtId="177" fontId="0" fillId="0" borderId="62" xfId="0" applyNumberFormat="1" applyBorder="1" applyAlignment="1">
      <alignment vertical="top" shrinkToFit="1"/>
    </xf>
    <xf numFmtId="0" fontId="0" fillId="0" borderId="41" xfId="0" applyBorder="1" applyAlignment="1">
      <alignment vertical="top" shrinkToFit="1"/>
    </xf>
    <xf numFmtId="177" fontId="0" fillId="0" borderId="41" xfId="0" applyNumberFormat="1" applyBorder="1" applyAlignment="1">
      <alignment vertical="top" shrinkToFit="1"/>
    </xf>
    <xf numFmtId="0" fontId="0" fillId="0" borderId="37" xfId="0" applyBorder="1" applyAlignment="1">
      <alignment vertical="top" shrinkToFit="1"/>
    </xf>
    <xf numFmtId="176" fontId="0" fillId="0" borderId="52" xfId="0" applyNumberFormat="1" applyBorder="1" applyAlignment="1">
      <alignment vertical="top" shrinkToFit="1"/>
    </xf>
    <xf numFmtId="176" fontId="0" fillId="0" borderId="54" xfId="0" applyNumberFormat="1" applyBorder="1" applyAlignment="1">
      <alignment vertical="top" shrinkToFit="1"/>
    </xf>
    <xf numFmtId="0" fontId="0" fillId="0" borderId="18" xfId="0" applyBorder="1" applyAlignment="1">
      <alignment horizontal="center" vertical="center"/>
    </xf>
    <xf numFmtId="0" fontId="0" fillId="0" borderId="0" xfId="0" applyBorder="1" applyAlignment="1">
      <alignment horizontal="center" vertical="center"/>
    </xf>
    <xf numFmtId="178" fontId="0" fillId="0" borderId="17" xfId="0" applyNumberFormat="1" applyBorder="1" applyAlignment="1">
      <alignment vertical="center"/>
    </xf>
    <xf numFmtId="0" fontId="0" fillId="0" borderId="49" xfId="0" applyBorder="1" applyAlignment="1">
      <alignment horizontal="center" vertical="top"/>
    </xf>
    <xf numFmtId="0" fontId="0" fillId="0" borderId="30" xfId="0" applyBorder="1" applyAlignment="1">
      <alignment horizontal="center" vertical="top"/>
    </xf>
    <xf numFmtId="0" fontId="0" fillId="0" borderId="51" xfId="0" applyBorder="1" applyAlignment="1">
      <alignment horizontal="center" vertical="top"/>
    </xf>
    <xf numFmtId="0" fontId="0" fillId="0" borderId="20" xfId="0" applyBorder="1" applyAlignment="1">
      <alignment horizontal="center" vertical="top"/>
    </xf>
    <xf numFmtId="0" fontId="0" fillId="0" borderId="24" xfId="0" applyBorder="1" applyAlignment="1">
      <alignment horizontal="center" vertical="top"/>
    </xf>
    <xf numFmtId="0" fontId="0" fillId="0" borderId="53" xfId="0" applyBorder="1" applyAlignment="1">
      <alignment horizontal="center" vertical="top"/>
    </xf>
    <xf numFmtId="178" fontId="0" fillId="0" borderId="11" xfId="0" applyNumberFormat="1" applyBorder="1" applyAlignment="1">
      <alignment vertical="center"/>
    </xf>
    <xf numFmtId="0" fontId="0" fillId="0" borderId="16" xfId="0" applyBorder="1" applyAlignment="1">
      <alignment vertical="center" shrinkToFit="1"/>
    </xf>
    <xf numFmtId="0" fontId="0" fillId="0" borderId="15" xfId="0" applyBorder="1" applyAlignment="1">
      <alignment vertical="center" shrinkToFit="1"/>
    </xf>
    <xf numFmtId="0" fontId="0" fillId="0" borderId="35" xfId="0" applyBorder="1" applyAlignment="1">
      <alignment vertical="center"/>
    </xf>
    <xf numFmtId="0" fontId="0" fillId="0" borderId="63" xfId="0" applyBorder="1" applyAlignment="1">
      <alignment vertical="center"/>
    </xf>
    <xf numFmtId="0" fontId="0" fillId="0" borderId="44" xfId="0" applyBorder="1" applyAlignment="1">
      <alignment vertical="center"/>
    </xf>
    <xf numFmtId="0" fontId="0" fillId="0" borderId="34" xfId="0" applyBorder="1" applyAlignment="1">
      <alignment vertical="center"/>
    </xf>
    <xf numFmtId="0" fontId="0" fillId="0" borderId="64" xfId="0" applyBorder="1" applyAlignment="1">
      <alignment vertical="center"/>
    </xf>
    <xf numFmtId="0" fontId="0" fillId="0" borderId="45"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43" xfId="0" applyBorder="1" applyAlignment="1">
      <alignment vertical="center"/>
    </xf>
    <xf numFmtId="0" fontId="0" fillId="0" borderId="21" xfId="0" applyBorder="1" applyAlignment="1">
      <alignment horizontal="center" vertical="center"/>
    </xf>
    <xf numFmtId="0" fontId="0" fillId="0" borderId="21" xfId="0" applyBorder="1" applyAlignment="1">
      <alignment horizontal="center" vertical="top"/>
    </xf>
    <xf numFmtId="0" fontId="0" fillId="0" borderId="33" xfId="0" applyBorder="1" applyAlignment="1">
      <alignment horizontal="center" vertical="top"/>
    </xf>
    <xf numFmtId="0" fontId="0" fillId="0" borderId="21"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9" xfId="0" applyBorder="1" applyAlignment="1">
      <alignment vertical="center" shrinkToFit="1"/>
    </xf>
    <xf numFmtId="0" fontId="47" fillId="0" borderId="29" xfId="0" applyFont="1" applyBorder="1" applyAlignment="1">
      <alignment vertical="center" wrapText="1"/>
    </xf>
    <xf numFmtId="0" fontId="4" fillId="0" borderId="29" xfId="0" applyFont="1" applyBorder="1" applyAlignment="1">
      <alignment vertical="top" wrapText="1"/>
    </xf>
    <xf numFmtId="0" fontId="4" fillId="0" borderId="29" xfId="0" applyFont="1" applyBorder="1" applyAlignment="1">
      <alignment vertical="top" wrapText="1"/>
    </xf>
    <xf numFmtId="0" fontId="0" fillId="0" borderId="28" xfId="0" applyBorder="1" applyAlignment="1">
      <alignment vertical="center"/>
    </xf>
    <xf numFmtId="0" fontId="0" fillId="0" borderId="19" xfId="0" applyBorder="1" applyAlignment="1">
      <alignment vertical="center" shrinkToFit="1"/>
    </xf>
    <xf numFmtId="0" fontId="4" fillId="0" borderId="28"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center" wrapText="1"/>
    </xf>
    <xf numFmtId="0" fontId="4" fillId="0" borderId="29" xfId="0" applyFont="1" applyBorder="1" applyAlignment="1">
      <alignment vertical="center" wrapText="1"/>
    </xf>
    <xf numFmtId="178" fontId="0" fillId="0" borderId="10" xfId="0" applyNumberFormat="1" applyBorder="1" applyAlignment="1">
      <alignment vertical="center"/>
    </xf>
    <xf numFmtId="0" fontId="3" fillId="0" borderId="14" xfId="0" applyFont="1" applyBorder="1" applyAlignment="1">
      <alignment horizontal="center" vertical="top" wrapText="1"/>
    </xf>
    <xf numFmtId="0" fontId="3" fillId="0" borderId="14" xfId="0" applyFont="1" applyBorder="1" applyAlignment="1">
      <alignment horizontal="center" vertical="top" wrapText="1"/>
    </xf>
    <xf numFmtId="0" fontId="47" fillId="0" borderId="11" xfId="0" applyFont="1" applyBorder="1" applyAlignment="1">
      <alignment vertical="center" wrapText="1"/>
    </xf>
    <xf numFmtId="0" fontId="47" fillId="0" borderId="17" xfId="0" applyFont="1" applyBorder="1" applyAlignment="1">
      <alignment vertical="center" wrapText="1"/>
    </xf>
    <xf numFmtId="0" fontId="47" fillId="0" borderId="14" xfId="0" applyFont="1" applyBorder="1" applyAlignment="1">
      <alignment horizontal="left" vertical="center" wrapText="1"/>
    </xf>
    <xf numFmtId="0" fontId="47" fillId="0" borderId="17" xfId="0" applyFont="1" applyBorder="1" applyAlignment="1">
      <alignment horizontal="left" vertical="center" wrapText="1"/>
    </xf>
    <xf numFmtId="0" fontId="47" fillId="0" borderId="12" xfId="0" applyFont="1" applyBorder="1" applyAlignment="1">
      <alignment horizontal="left" vertical="center" wrapText="1"/>
    </xf>
    <xf numFmtId="0" fontId="0" fillId="0" borderId="14" xfId="0" applyBorder="1" applyAlignment="1">
      <alignment horizontal="left" vertical="center"/>
    </xf>
    <xf numFmtId="0" fontId="0" fillId="0" borderId="17"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center" vertical="center"/>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vertical="center" wrapText="1"/>
    </xf>
    <xf numFmtId="0" fontId="4" fillId="0" borderId="17" xfId="0" applyFont="1" applyBorder="1" applyAlignment="1">
      <alignment vertical="center" wrapText="1"/>
    </xf>
    <xf numFmtId="177" fontId="0" fillId="0" borderId="14" xfId="0" applyNumberFormat="1" applyBorder="1" applyAlignment="1">
      <alignment vertical="center"/>
    </xf>
    <xf numFmtId="0" fontId="0" fillId="0" borderId="17" xfId="0" applyBorder="1" applyAlignment="1">
      <alignment horizontal="center" vertical="top"/>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15" xfId="0" applyFont="1" applyBorder="1" applyAlignment="1">
      <alignment vertical="center" wrapText="1"/>
    </xf>
    <xf numFmtId="0" fontId="0" fillId="0" borderId="15" xfId="0" applyBorder="1" applyAlignment="1">
      <alignment vertical="center"/>
    </xf>
    <xf numFmtId="0" fontId="47" fillId="0" borderId="15" xfId="0" applyFont="1" applyBorder="1" applyAlignment="1">
      <alignment vertical="center" wrapText="1"/>
    </xf>
    <xf numFmtId="0" fontId="4" fillId="0" borderId="29" xfId="0" applyFont="1" applyBorder="1" applyAlignment="1">
      <alignment vertical="center" wrapText="1"/>
    </xf>
    <xf numFmtId="0" fontId="0" fillId="0" borderId="33" xfId="0" applyBorder="1" applyAlignment="1">
      <alignment vertical="center"/>
    </xf>
    <xf numFmtId="0" fontId="4" fillId="0" borderId="15" xfId="0" applyFont="1" applyBorder="1" applyAlignment="1">
      <alignment vertical="center" wrapText="1"/>
    </xf>
    <xf numFmtId="0" fontId="0" fillId="0" borderId="29"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1" xfId="0" applyBorder="1" applyAlignment="1">
      <alignment vertical="center" shrinkToFit="1"/>
    </xf>
    <xf numFmtId="0" fontId="0" fillId="0" borderId="11" xfId="0" applyBorder="1" applyAlignment="1">
      <alignment wrapText="1"/>
    </xf>
    <xf numFmtId="0" fontId="0" fillId="0" borderId="17" xfId="0" applyBorder="1" applyAlignment="1">
      <alignment wrapText="1"/>
    </xf>
    <xf numFmtId="0" fontId="0" fillId="0" borderId="12" xfId="0" applyBorder="1" applyAlignment="1">
      <alignment wrapText="1"/>
    </xf>
    <xf numFmtId="177" fontId="0" fillId="0" borderId="10" xfId="0" applyNumberFormat="1" applyBorder="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horizontal="center" vertical="center"/>
    </xf>
    <xf numFmtId="0" fontId="0" fillId="0" borderId="0" xfId="0" applyAlignment="1">
      <alignment horizontal="center" vertical="center"/>
    </xf>
    <xf numFmtId="31" fontId="50" fillId="0" borderId="0" xfId="0" applyNumberFormat="1" applyFont="1" applyAlignment="1">
      <alignment vertical="center"/>
    </xf>
    <xf numFmtId="0" fontId="5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美浜町・若狭町・小浜市、高浜町の合計</a:t>
            </a:r>
          </a:p>
        </c:rich>
      </c:tx>
      <c:layout>
        <c:manualLayout>
          <c:xMode val="factor"/>
          <c:yMode val="factor"/>
          <c:x val="0.036"/>
          <c:y val="-0.0035"/>
        </c:manualLayout>
      </c:layout>
      <c:spPr>
        <a:noFill/>
        <a:ln>
          <a:noFill/>
        </a:ln>
      </c:spPr>
    </c:title>
    <c:plotArea>
      <c:layout>
        <c:manualLayout>
          <c:xMode val="edge"/>
          <c:yMode val="edge"/>
          <c:x val="0.3225"/>
          <c:y val="0.21"/>
          <c:w val="0.34875"/>
          <c:h val="0.58875"/>
        </c:manualLayout>
      </c:layout>
      <c:pieChart>
        <c:varyColors val="1"/>
        <c:ser>
          <c:idx val="0"/>
          <c:order val="0"/>
          <c:tx>
            <c:strRef>
              <c:f>'２．加入世帯所得調査'!$C$53</c:f>
              <c:strCache>
                <c:ptCount val="1"/>
                <c:pt idx="0">
                  <c:v>合計</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'２．加入世帯所得調査'!$D$34:$H$34</c:f>
              <c:strCache/>
            </c:strRef>
          </c:cat>
          <c:val>
            <c:numRef>
              <c:f>'２．加入世帯所得調査'!$D$53:$H$53</c:f>
              <c:numCache/>
            </c:numRef>
          </c:val>
        </c:ser>
      </c:pieChart>
      <c:spPr>
        <a:noFill/>
        <a:ln>
          <a:noFill/>
        </a:ln>
      </c:spPr>
    </c:plotArea>
    <c:legend>
      <c:legendPos val="b"/>
      <c:layout>
        <c:manualLayout>
          <c:xMode val="edge"/>
          <c:yMode val="edge"/>
          <c:x val="0.0955"/>
          <c:y val="0.8495"/>
          <c:w val="0.881"/>
          <c:h val="0.0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美浜町・若狭町・小浜市・高浜町の合計</a:t>
            </a:r>
          </a:p>
        </c:rich>
      </c:tx>
      <c:layout>
        <c:manualLayout>
          <c:xMode val="factor"/>
          <c:yMode val="factor"/>
          <c:x val="-0.0025"/>
          <c:y val="-0.00875"/>
        </c:manualLayout>
      </c:layout>
      <c:spPr>
        <a:noFill/>
        <a:ln>
          <a:noFill/>
        </a:ln>
      </c:spPr>
    </c:title>
    <c:plotArea>
      <c:layout>
        <c:manualLayout>
          <c:xMode val="edge"/>
          <c:yMode val="edge"/>
          <c:x val="0.3475"/>
          <c:y val="0.2495"/>
          <c:w val="0.29725"/>
          <c:h val="0.5215"/>
        </c:manualLayout>
      </c:layout>
      <c:pieChart>
        <c:varyColors val="1"/>
        <c:ser>
          <c:idx val="0"/>
          <c:order val="0"/>
          <c:tx>
            <c:strRef>
              <c:f>'２．加入世帯所得調査'!$C$109</c:f>
              <c:strCache>
                <c:ptCount val="1"/>
                <c:pt idx="0">
                  <c:v>合計</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'２．加入世帯所得調査'!$D$90:$I$90</c:f>
              <c:strCache/>
            </c:strRef>
          </c:cat>
          <c:val>
            <c:numRef>
              <c:f>'２．加入世帯所得調査'!$D$109:$I$109</c:f>
              <c:numCache/>
            </c:numRef>
          </c:val>
        </c:ser>
      </c:pieChart>
      <c:spPr>
        <a:noFill/>
        <a:ln>
          <a:noFill/>
        </a:ln>
      </c:spPr>
    </c:plotArea>
    <c:legend>
      <c:legendPos val="b"/>
      <c:layout>
        <c:manualLayout>
          <c:xMode val="edge"/>
          <c:yMode val="edge"/>
          <c:x val="0.038"/>
          <c:y val="0.8805"/>
          <c:w val="0.91925"/>
          <c:h val="0.09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２０１７年度の構成比</a:t>
            </a:r>
          </a:p>
        </c:rich>
      </c:tx>
      <c:layout>
        <c:manualLayout>
          <c:xMode val="factor"/>
          <c:yMode val="factor"/>
          <c:x val="-0.002"/>
          <c:y val="-0.01325"/>
        </c:manualLayout>
      </c:layout>
      <c:spPr>
        <a:noFill/>
        <a:ln>
          <a:noFill/>
        </a:ln>
      </c:spPr>
    </c:title>
    <c:plotArea>
      <c:layout>
        <c:manualLayout>
          <c:xMode val="edge"/>
          <c:yMode val="edge"/>
          <c:x val="0.0035"/>
          <c:y val="0.119"/>
          <c:w val="0.8125"/>
          <c:h val="0.744"/>
        </c:manualLayout>
      </c:layout>
      <c:barChart>
        <c:barDir val="bar"/>
        <c:grouping val="stacked"/>
        <c:varyColors val="0"/>
        <c:ser>
          <c:idx val="0"/>
          <c:order val="0"/>
          <c:tx>
            <c:strRef>
              <c:f>'２．加入世帯所得調査'!$H$199:$H$200</c:f>
              <c:strCache>
                <c:ptCount val="1"/>
                <c:pt idx="0">
                  <c:v>２０１７年度 ７割軽減</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'２．加入世帯所得調査'!$C$201:$C$217</c:f>
              <c:strCache/>
            </c:strRef>
          </c:cat>
          <c:val>
            <c:numRef>
              <c:f>'２．加入世帯所得調査'!$H$201:$H$217</c:f>
              <c:numCache/>
            </c:numRef>
          </c:val>
        </c:ser>
        <c:ser>
          <c:idx val="1"/>
          <c:order val="1"/>
          <c:tx>
            <c:strRef>
              <c:f>'２．加入世帯所得調査'!$I$199:$I$200</c:f>
              <c:strCache>
                <c:ptCount val="1"/>
                <c:pt idx="0">
                  <c:v>２０１７年度 ５割軽減</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'２．加入世帯所得調査'!$C$201:$C$217</c:f>
              <c:strCache/>
            </c:strRef>
          </c:cat>
          <c:val>
            <c:numRef>
              <c:f>'２．加入世帯所得調査'!$I$201:$I$217</c:f>
              <c:numCache/>
            </c:numRef>
          </c:val>
        </c:ser>
        <c:ser>
          <c:idx val="2"/>
          <c:order val="2"/>
          <c:tx>
            <c:strRef>
              <c:f>'２．加入世帯所得調査'!$J$199:$J$200</c:f>
              <c:strCache>
                <c:ptCount val="1"/>
                <c:pt idx="0">
                  <c:v>２０１７年度 ２割軽減</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'２．加入世帯所得調査'!$C$201:$C$217</c:f>
              <c:strCache/>
            </c:strRef>
          </c:cat>
          <c:val>
            <c:numRef>
              <c:f>'２．加入世帯所得調査'!$J$201:$J$217</c:f>
              <c:numCache/>
            </c:numRef>
          </c:val>
        </c:ser>
        <c:ser>
          <c:idx val="3"/>
          <c:order val="3"/>
          <c:tx>
            <c:strRef>
              <c:f>'２．加入世帯所得調査'!$K$199:$K$200</c:f>
              <c:strCache>
                <c:ptCount val="1"/>
                <c:pt idx="0">
                  <c:v>２０１７年度 軽減なし</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'２．加入世帯所得調査'!$C$201:$C$217</c:f>
              <c:strCache/>
            </c:strRef>
          </c:cat>
          <c:val>
            <c:numRef>
              <c:f>'２．加入世帯所得調査'!$K$201:$K$217</c:f>
              <c:numCache/>
            </c:numRef>
          </c:val>
        </c:ser>
        <c:overlap val="100"/>
        <c:axId val="15833302"/>
        <c:axId val="8281991"/>
      </c:barChart>
      <c:catAx>
        <c:axId val="15833302"/>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333333"/>
                </a:solidFill>
              </a:defRPr>
            </a:pPr>
          </a:p>
        </c:txPr>
        <c:crossAx val="8281991"/>
        <c:crosses val="autoZero"/>
        <c:auto val="1"/>
        <c:lblOffset val="100"/>
        <c:tickLblSkip val="1"/>
        <c:noMultiLvlLbl val="0"/>
      </c:catAx>
      <c:valAx>
        <c:axId val="8281991"/>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833302"/>
        <c:crossesAt val="1"/>
        <c:crossBetween val="between"/>
        <c:dispUnits/>
      </c:valAx>
      <c:spPr>
        <a:noFill/>
        <a:ln>
          <a:noFill/>
        </a:ln>
      </c:spPr>
    </c:plotArea>
    <c:legend>
      <c:legendPos val="b"/>
      <c:layout>
        <c:manualLayout>
          <c:xMode val="edge"/>
          <c:yMode val="edge"/>
          <c:x val="0.07425"/>
          <c:y val="0.87325"/>
          <c:w val="0.6135"/>
          <c:h val="0.11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33</xdr:row>
      <xdr:rowOff>19050</xdr:rowOff>
    </xdr:from>
    <xdr:to>
      <xdr:col>15</xdr:col>
      <xdr:colOff>28575</xdr:colOff>
      <xdr:row>49</xdr:row>
      <xdr:rowOff>19050</xdr:rowOff>
    </xdr:to>
    <xdr:graphicFrame>
      <xdr:nvGraphicFramePr>
        <xdr:cNvPr id="1" name="グラフ 3"/>
        <xdr:cNvGraphicFramePr/>
      </xdr:nvGraphicFramePr>
      <xdr:xfrm>
        <a:off x="5105400" y="5715000"/>
        <a:ext cx="4067175" cy="2743200"/>
      </xdr:xfrm>
      <a:graphic>
        <a:graphicData uri="http://schemas.openxmlformats.org/drawingml/2006/chart">
          <c:chart xmlns:c="http://schemas.openxmlformats.org/drawingml/2006/chart" r:id="rId1"/>
        </a:graphicData>
      </a:graphic>
    </xdr:graphicFrame>
    <xdr:clientData/>
  </xdr:twoCellAnchor>
  <xdr:twoCellAnchor>
    <xdr:from>
      <xdr:col>10</xdr:col>
      <xdr:colOff>114300</xdr:colOff>
      <xdr:row>90</xdr:row>
      <xdr:rowOff>66675</xdr:rowOff>
    </xdr:from>
    <xdr:to>
      <xdr:col>15</xdr:col>
      <xdr:colOff>495300</xdr:colOff>
      <xdr:row>103</xdr:row>
      <xdr:rowOff>76200</xdr:rowOff>
    </xdr:to>
    <xdr:graphicFrame>
      <xdr:nvGraphicFramePr>
        <xdr:cNvPr id="2" name="グラフ 4"/>
        <xdr:cNvGraphicFramePr/>
      </xdr:nvGraphicFramePr>
      <xdr:xfrm>
        <a:off x="6210300" y="15554325"/>
        <a:ext cx="3429000" cy="2238375"/>
      </xdr:xfrm>
      <a:graphic>
        <a:graphicData uri="http://schemas.openxmlformats.org/drawingml/2006/chart">
          <c:chart xmlns:c="http://schemas.openxmlformats.org/drawingml/2006/chart" r:id="rId2"/>
        </a:graphicData>
      </a:graphic>
    </xdr:graphicFrame>
    <xdr:clientData/>
  </xdr:twoCellAnchor>
  <xdr:twoCellAnchor>
    <xdr:from>
      <xdr:col>11</xdr:col>
      <xdr:colOff>57150</xdr:colOff>
      <xdr:row>197</xdr:row>
      <xdr:rowOff>161925</xdr:rowOff>
    </xdr:from>
    <xdr:to>
      <xdr:col>17</xdr:col>
      <xdr:colOff>466725</xdr:colOff>
      <xdr:row>219</xdr:row>
      <xdr:rowOff>76200</xdr:rowOff>
    </xdr:to>
    <xdr:graphicFrame>
      <xdr:nvGraphicFramePr>
        <xdr:cNvPr id="3" name="グラフ 2"/>
        <xdr:cNvGraphicFramePr/>
      </xdr:nvGraphicFramePr>
      <xdr:xfrm>
        <a:off x="6762750" y="34070925"/>
        <a:ext cx="4067175" cy="37052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466725</xdr:colOff>
      <xdr:row>20</xdr:row>
      <xdr:rowOff>114300</xdr:rowOff>
    </xdr:from>
    <xdr:ext cx="66675" cy="238125"/>
    <xdr:sp fLocksText="0">
      <xdr:nvSpPr>
        <xdr:cNvPr id="1" name="Text Box 1"/>
        <xdr:cNvSpPr txBox="1">
          <a:spLocks noChangeArrowheads="1"/>
        </xdr:cNvSpPr>
      </xdr:nvSpPr>
      <xdr:spPr>
        <a:xfrm>
          <a:off x="1685925" y="3600450"/>
          <a:ext cx="6667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C3:M73"/>
  <sheetViews>
    <sheetView zoomScalePageLayoutView="0" workbookViewId="0" topLeftCell="A1">
      <selection activeCell="B72" sqref="B72"/>
    </sheetView>
  </sheetViews>
  <sheetFormatPr defaultColWidth="9.140625" defaultRowHeight="15"/>
  <cols>
    <col min="5" max="5" width="9.00390625" style="0" customWidth="1"/>
  </cols>
  <sheetData>
    <row r="3" spans="3:5" ht="13.5">
      <c r="C3" s="203" t="s">
        <v>18</v>
      </c>
      <c r="D3" s="203"/>
      <c r="E3" s="203"/>
    </row>
    <row r="5" spans="3:7" ht="13.5">
      <c r="C5" s="207" t="s">
        <v>37</v>
      </c>
      <c r="D5" s="207"/>
      <c r="E5" s="207"/>
      <c r="F5" s="207"/>
      <c r="G5" s="207"/>
    </row>
    <row r="6" spans="3:13" ht="13.5">
      <c r="C6" s="202"/>
      <c r="D6" s="204" t="s">
        <v>19</v>
      </c>
      <c r="E6" s="205" t="s">
        <v>20</v>
      </c>
      <c r="F6" s="205" t="s">
        <v>21</v>
      </c>
      <c r="G6" s="205" t="s">
        <v>22</v>
      </c>
      <c r="H6" s="206" t="s">
        <v>23</v>
      </c>
      <c r="I6" s="204" t="s">
        <v>24</v>
      </c>
      <c r="J6" s="205" t="s">
        <v>25</v>
      </c>
      <c r="K6" s="209" t="s">
        <v>26</v>
      </c>
      <c r="L6" s="201" t="s">
        <v>29</v>
      </c>
      <c r="M6" s="201"/>
    </row>
    <row r="7" spans="3:13" ht="13.5">
      <c r="C7" s="202"/>
      <c r="D7" s="204"/>
      <c r="E7" s="205"/>
      <c r="F7" s="205"/>
      <c r="G7" s="205"/>
      <c r="H7" s="206"/>
      <c r="I7" s="204"/>
      <c r="J7" s="205"/>
      <c r="K7" s="209"/>
      <c r="L7" s="14" t="s">
        <v>27</v>
      </c>
      <c r="M7" s="15" t="s">
        <v>28</v>
      </c>
    </row>
    <row r="8" spans="3:13" ht="13.5">
      <c r="C8" s="1" t="s">
        <v>0</v>
      </c>
      <c r="D8" s="173">
        <v>102346</v>
      </c>
      <c r="E8" s="62">
        <v>263847</v>
      </c>
      <c r="F8" s="62">
        <v>30975</v>
      </c>
      <c r="G8" s="62">
        <v>48140</v>
      </c>
      <c r="H8" s="178">
        <f>+F8/D8</f>
        <v>0.30264983487385927</v>
      </c>
      <c r="I8" s="173">
        <v>3771</v>
      </c>
      <c r="J8" s="75">
        <f>+I8/F8</f>
        <v>0.12174334140435836</v>
      </c>
      <c r="K8" s="197">
        <v>0.9208</v>
      </c>
      <c r="L8" s="173">
        <v>167486</v>
      </c>
      <c r="M8" s="49">
        <v>106990</v>
      </c>
    </row>
    <row r="9" spans="3:13" ht="13.5">
      <c r="C9" s="1" t="s">
        <v>1</v>
      </c>
      <c r="D9" s="173">
        <v>10124</v>
      </c>
      <c r="E9" s="62">
        <v>28422</v>
      </c>
      <c r="F9" s="62">
        <v>3719</v>
      </c>
      <c r="G9" s="62">
        <v>5936</v>
      </c>
      <c r="H9" s="178">
        <f aca="true" t="shared" si="0" ref="H9:H24">+F9/D9</f>
        <v>0.3673449229553536</v>
      </c>
      <c r="I9" s="173">
        <v>285</v>
      </c>
      <c r="J9" s="75">
        <f aca="true" t="shared" si="1" ref="J9:J24">+I9/F9</f>
        <v>0.07663350363000807</v>
      </c>
      <c r="K9" s="199"/>
      <c r="L9" s="198"/>
      <c r="M9" s="194"/>
    </row>
    <row r="10" spans="3:13" ht="13.5">
      <c r="C10" s="1" t="s">
        <v>2</v>
      </c>
      <c r="D10" s="173">
        <v>31538</v>
      </c>
      <c r="E10" s="62">
        <v>92170</v>
      </c>
      <c r="F10" s="62">
        <v>10505</v>
      </c>
      <c r="G10" s="62">
        <v>17187</v>
      </c>
      <c r="H10" s="178">
        <f t="shared" si="0"/>
        <v>0.33309024034498064</v>
      </c>
      <c r="I10" s="173">
        <v>453</v>
      </c>
      <c r="J10" s="75">
        <f t="shared" si="1"/>
        <v>0.04312232270347453</v>
      </c>
      <c r="K10" s="199"/>
      <c r="L10" s="198">
        <v>207326</v>
      </c>
      <c r="M10" s="194">
        <v>126192</v>
      </c>
    </row>
    <row r="11" spans="3:13" ht="13.5">
      <c r="C11" s="1" t="s">
        <v>3</v>
      </c>
      <c r="D11" s="173">
        <v>11748</v>
      </c>
      <c r="E11" s="62">
        <v>33670</v>
      </c>
      <c r="F11" s="62">
        <v>4416</v>
      </c>
      <c r="G11" s="62">
        <v>7291</v>
      </c>
      <c r="H11" s="178">
        <f t="shared" si="0"/>
        <v>0.37589376915219613</v>
      </c>
      <c r="I11" s="173">
        <v>186</v>
      </c>
      <c r="J11" s="75">
        <f t="shared" si="1"/>
        <v>0.042119565217391304</v>
      </c>
      <c r="K11" s="197">
        <v>0.9661</v>
      </c>
      <c r="L11" s="173">
        <v>157496</v>
      </c>
      <c r="M11" s="49">
        <v>95154</v>
      </c>
    </row>
    <row r="12" spans="3:13" ht="13.5">
      <c r="C12" s="1" t="s">
        <v>4</v>
      </c>
      <c r="D12" s="173">
        <v>7973</v>
      </c>
      <c r="E12" s="62">
        <v>23527</v>
      </c>
      <c r="F12" s="62">
        <v>3170</v>
      </c>
      <c r="G12" s="62">
        <v>5090</v>
      </c>
      <c r="H12" s="178">
        <f t="shared" si="0"/>
        <v>0.3975918725699235</v>
      </c>
      <c r="I12" s="173">
        <v>87</v>
      </c>
      <c r="J12" s="75">
        <f t="shared" si="1"/>
        <v>0.027444794952681387</v>
      </c>
      <c r="K12" s="197">
        <v>0.9708</v>
      </c>
      <c r="L12" s="173">
        <v>144004</v>
      </c>
      <c r="M12" s="49">
        <v>89917</v>
      </c>
    </row>
    <row r="13" spans="3:13" ht="13.5">
      <c r="C13" s="1" t="s">
        <v>5</v>
      </c>
      <c r="D13" s="173">
        <v>6273</v>
      </c>
      <c r="E13" s="62">
        <v>18696</v>
      </c>
      <c r="F13" s="62">
        <v>2077</v>
      </c>
      <c r="G13" s="62">
        <v>3335</v>
      </c>
      <c r="H13" s="178">
        <f t="shared" si="0"/>
        <v>0.3311015463095807</v>
      </c>
      <c r="I13" s="173">
        <v>111</v>
      </c>
      <c r="J13" s="75">
        <f t="shared" si="1"/>
        <v>0.053442465093885415</v>
      </c>
      <c r="K13" s="197">
        <v>0.975</v>
      </c>
      <c r="L13" s="173">
        <v>166513</v>
      </c>
      <c r="M13" s="49">
        <v>103702</v>
      </c>
    </row>
    <row r="14" spans="3:13" ht="13.5">
      <c r="C14" s="1" t="s">
        <v>6</v>
      </c>
      <c r="D14" s="173">
        <v>24167</v>
      </c>
      <c r="E14" s="62">
        <v>69338</v>
      </c>
      <c r="F14" s="62">
        <v>8119</v>
      </c>
      <c r="G14" s="62">
        <v>13524</v>
      </c>
      <c r="H14" s="178">
        <f t="shared" si="0"/>
        <v>0.3359539868415608</v>
      </c>
      <c r="I14" s="173">
        <v>492</v>
      </c>
      <c r="J14" s="75">
        <f t="shared" si="1"/>
        <v>0.06059859588619288</v>
      </c>
      <c r="K14" s="197">
        <v>0.9463</v>
      </c>
      <c r="L14" s="173">
        <v>172165</v>
      </c>
      <c r="M14" s="49">
        <v>101811</v>
      </c>
    </row>
    <row r="15" spans="3:13" ht="13.5">
      <c r="C15" s="1" t="s">
        <v>7</v>
      </c>
      <c r="D15" s="173">
        <v>30343</v>
      </c>
      <c r="E15" s="62">
        <v>83075</v>
      </c>
      <c r="F15" s="62">
        <v>9734</v>
      </c>
      <c r="G15" s="62">
        <v>15947</v>
      </c>
      <c r="H15" s="178">
        <f t="shared" si="0"/>
        <v>0.3207988662953564</v>
      </c>
      <c r="I15" s="173">
        <v>497</v>
      </c>
      <c r="J15" s="75">
        <f t="shared" si="1"/>
        <v>0.05105814670228066</v>
      </c>
      <c r="K15" s="197">
        <v>0.9438</v>
      </c>
      <c r="L15" s="173">
        <v>151325</v>
      </c>
      <c r="M15" s="49">
        <v>92368</v>
      </c>
    </row>
    <row r="16" spans="3:13" ht="13.5">
      <c r="C16" s="1" t="s">
        <v>8</v>
      </c>
      <c r="D16" s="173">
        <v>7075</v>
      </c>
      <c r="E16" s="62">
        <v>21816</v>
      </c>
      <c r="F16" s="62">
        <v>2807</v>
      </c>
      <c r="G16" s="62">
        <v>4649</v>
      </c>
      <c r="H16" s="178">
        <f t="shared" si="0"/>
        <v>0.39674911660777384</v>
      </c>
      <c r="I16" s="173">
        <v>115</v>
      </c>
      <c r="J16" s="75">
        <f t="shared" si="1"/>
        <v>0.04096900605628785</v>
      </c>
      <c r="K16" s="197">
        <v>0.963</v>
      </c>
      <c r="L16" s="173">
        <v>93988</v>
      </c>
      <c r="M16" s="49">
        <v>157782</v>
      </c>
    </row>
    <row r="17" spans="3:13" ht="13.5">
      <c r="C17" s="1" t="s">
        <v>9</v>
      </c>
      <c r="D17" s="173">
        <v>3473</v>
      </c>
      <c r="E17" s="62">
        <v>10769</v>
      </c>
      <c r="F17" s="62">
        <v>1393</v>
      </c>
      <c r="G17" s="62">
        <v>2266</v>
      </c>
      <c r="H17" s="178">
        <f t="shared" si="0"/>
        <v>0.40109415490930034</v>
      </c>
      <c r="I17" s="173">
        <v>55</v>
      </c>
      <c r="J17" s="75">
        <f t="shared" si="1"/>
        <v>0.03948312993539124</v>
      </c>
      <c r="K17" s="197">
        <v>0.983</v>
      </c>
      <c r="L17" s="173">
        <v>151938</v>
      </c>
      <c r="M17" s="49">
        <v>93402</v>
      </c>
    </row>
    <row r="18" spans="3:13" ht="13.5">
      <c r="C18" s="1" t="s">
        <v>10</v>
      </c>
      <c r="D18" s="173">
        <v>943</v>
      </c>
      <c r="E18" s="62">
        <v>2628</v>
      </c>
      <c r="F18" s="62">
        <v>379</v>
      </c>
      <c r="G18" s="62">
        <v>577</v>
      </c>
      <c r="H18" s="178">
        <f t="shared" si="0"/>
        <v>0.4019088016967126</v>
      </c>
      <c r="I18" s="173">
        <v>14</v>
      </c>
      <c r="J18" s="75">
        <f t="shared" si="1"/>
        <v>0.036939313984168866</v>
      </c>
      <c r="K18" s="197">
        <v>0.9838</v>
      </c>
      <c r="L18" s="173">
        <v>91545</v>
      </c>
      <c r="M18" s="49">
        <v>58145</v>
      </c>
    </row>
    <row r="19" spans="3:13" ht="13.5">
      <c r="C19" s="1" t="s">
        <v>11</v>
      </c>
      <c r="D19" s="173">
        <v>28625</v>
      </c>
      <c r="E19" s="62">
        <v>66169</v>
      </c>
      <c r="F19" s="62">
        <v>8443</v>
      </c>
      <c r="G19" s="62">
        <v>13286</v>
      </c>
      <c r="H19" s="178">
        <f t="shared" si="0"/>
        <v>0.2949519650655022</v>
      </c>
      <c r="I19" s="173">
        <v>2307</v>
      </c>
      <c r="J19" s="75">
        <f t="shared" si="1"/>
        <v>0.2732441075447116</v>
      </c>
      <c r="K19" s="197">
        <v>0.9066</v>
      </c>
      <c r="L19" s="173">
        <v>143672</v>
      </c>
      <c r="M19" s="49">
        <v>91301</v>
      </c>
    </row>
    <row r="20" spans="3:13" ht="13.5">
      <c r="C20" s="1" t="s">
        <v>12</v>
      </c>
      <c r="D20" s="173">
        <v>3712</v>
      </c>
      <c r="E20" s="62">
        <v>9668</v>
      </c>
      <c r="F20" s="62">
        <v>1372</v>
      </c>
      <c r="G20" s="62">
        <v>2209</v>
      </c>
      <c r="H20" s="178">
        <f t="shared" si="0"/>
        <v>0.36961206896551724</v>
      </c>
      <c r="I20" s="173">
        <v>76</v>
      </c>
      <c r="J20" s="75">
        <f t="shared" si="1"/>
        <v>0.05539358600583091</v>
      </c>
      <c r="K20" s="197">
        <v>0.8716</v>
      </c>
      <c r="L20" s="173">
        <v>158723</v>
      </c>
      <c r="M20" s="49">
        <v>99148</v>
      </c>
    </row>
    <row r="21" spans="3:13" ht="13.5">
      <c r="C21" s="1" t="s">
        <v>13</v>
      </c>
      <c r="D21" s="173">
        <v>5000</v>
      </c>
      <c r="E21" s="62">
        <v>15061</v>
      </c>
      <c r="F21" s="62">
        <v>1980</v>
      </c>
      <c r="G21" s="62">
        <v>3393</v>
      </c>
      <c r="H21" s="178">
        <f t="shared" si="0"/>
        <v>0.396</v>
      </c>
      <c r="I21" s="173">
        <v>80</v>
      </c>
      <c r="J21" s="75">
        <f t="shared" si="1"/>
        <v>0.04040404040404041</v>
      </c>
      <c r="K21" s="197">
        <v>0.9609</v>
      </c>
      <c r="L21" s="173">
        <v>167194</v>
      </c>
      <c r="M21" s="49">
        <v>96909</v>
      </c>
    </row>
    <row r="22" spans="3:13" ht="13.5">
      <c r="C22" s="1" t="s">
        <v>14</v>
      </c>
      <c r="D22" s="173">
        <v>11975</v>
      </c>
      <c r="E22" s="62">
        <v>29492</v>
      </c>
      <c r="F22" s="62">
        <v>3995</v>
      </c>
      <c r="G22" s="62">
        <v>6409</v>
      </c>
      <c r="H22" s="178">
        <f t="shared" si="0"/>
        <v>0.3336116910229645</v>
      </c>
      <c r="I22" s="173">
        <v>352</v>
      </c>
      <c r="J22" s="75">
        <f t="shared" si="1"/>
        <v>0.08811013767209011</v>
      </c>
      <c r="K22" s="197">
        <v>0.9445</v>
      </c>
      <c r="L22" s="173">
        <v>147200</v>
      </c>
      <c r="M22" s="49">
        <v>91756</v>
      </c>
    </row>
    <row r="23" spans="3:13" ht="13.5">
      <c r="C23" s="1" t="s">
        <v>15</v>
      </c>
      <c r="D23" s="173">
        <v>3209</v>
      </c>
      <c r="E23" s="62">
        <v>8308</v>
      </c>
      <c r="F23" s="62">
        <v>1081</v>
      </c>
      <c r="G23" s="62">
        <v>1716</v>
      </c>
      <c r="H23" s="178">
        <f t="shared" si="0"/>
        <v>0.33686506699906515</v>
      </c>
      <c r="I23" s="173">
        <v>32</v>
      </c>
      <c r="J23" s="75">
        <f t="shared" si="1"/>
        <v>0.02960222016651249</v>
      </c>
      <c r="K23" s="197">
        <v>0.9821</v>
      </c>
      <c r="L23" s="173">
        <v>112306</v>
      </c>
      <c r="M23" s="49">
        <v>70748</v>
      </c>
    </row>
    <row r="24" spans="3:13" ht="13.5">
      <c r="C24" s="1" t="s">
        <v>16</v>
      </c>
      <c r="D24" s="173">
        <v>4278</v>
      </c>
      <c r="E24" s="62">
        <v>10501</v>
      </c>
      <c r="F24" s="62">
        <v>1447</v>
      </c>
      <c r="G24" s="62">
        <v>2382</v>
      </c>
      <c r="H24" s="178">
        <f t="shared" si="0"/>
        <v>0.3382421692379617</v>
      </c>
      <c r="I24" s="173">
        <v>110</v>
      </c>
      <c r="J24" s="75">
        <f t="shared" si="1"/>
        <v>0.07601935038009675</v>
      </c>
      <c r="K24" s="197">
        <v>0.8287</v>
      </c>
      <c r="L24" s="173">
        <v>125243</v>
      </c>
      <c r="M24" s="49">
        <v>76123</v>
      </c>
    </row>
    <row r="25" spans="3:13" ht="13.5">
      <c r="C25" s="1"/>
      <c r="D25" s="173"/>
      <c r="E25" s="62"/>
      <c r="F25" s="62"/>
      <c r="G25" s="62"/>
      <c r="H25" s="178"/>
      <c r="I25" s="173"/>
      <c r="J25" s="75"/>
      <c r="K25" s="197"/>
      <c r="L25" s="173"/>
      <c r="M25" s="49"/>
    </row>
    <row r="26" spans="3:13" ht="13.5">
      <c r="C26" s="1" t="s">
        <v>17</v>
      </c>
      <c r="D26" s="173">
        <f>SUM(D8:D24)</f>
        <v>292802</v>
      </c>
      <c r="E26" s="62">
        <f>SUM(E8:E24)</f>
        <v>787157</v>
      </c>
      <c r="F26" s="62">
        <f>SUM(F8:F24)</f>
        <v>95612</v>
      </c>
      <c r="G26" s="62">
        <f>SUM(G8:G24)</f>
        <v>153337</v>
      </c>
      <c r="H26" s="178">
        <f>+F26/D26</f>
        <v>0.32654148537236766</v>
      </c>
      <c r="I26" s="173">
        <f>SUM(I8:I24)</f>
        <v>9023</v>
      </c>
      <c r="J26" s="75">
        <f>+I26/F26</f>
        <v>0.09437099945613521</v>
      </c>
      <c r="K26" s="197">
        <f>AVERAGE(K8:K24)</f>
        <v>0.9431333333333334</v>
      </c>
      <c r="L26" s="173">
        <f>SUM(L8:L24)</f>
        <v>2358124</v>
      </c>
      <c r="M26" s="49">
        <f>SUM(M8:M24)</f>
        <v>1551448</v>
      </c>
    </row>
    <row r="27" spans="3:13" ht="13.5">
      <c r="C27" s="19"/>
      <c r="D27" s="20"/>
      <c r="E27" s="20"/>
      <c r="F27" s="20"/>
      <c r="G27" s="20"/>
      <c r="H27" s="19"/>
      <c r="I27" s="20"/>
      <c r="J27" s="19"/>
      <c r="K27" s="19"/>
      <c r="L27" s="20"/>
      <c r="M27" s="20"/>
    </row>
    <row r="28" spans="3:7" ht="13.5">
      <c r="C28" s="208" t="s">
        <v>292</v>
      </c>
      <c r="D28" s="207"/>
      <c r="E28" s="207"/>
      <c r="F28" s="207"/>
      <c r="G28" s="207"/>
    </row>
    <row r="29" spans="3:13" ht="13.5">
      <c r="C29" s="202"/>
      <c r="D29" s="201" t="s">
        <v>32</v>
      </c>
      <c r="E29" s="201"/>
      <c r="F29" s="201" t="s">
        <v>33</v>
      </c>
      <c r="G29" s="201"/>
      <c r="H29" s="201" t="s">
        <v>34</v>
      </c>
      <c r="I29" s="201"/>
      <c r="J29" s="201" t="s">
        <v>35</v>
      </c>
      <c r="K29" s="201"/>
      <c r="L29" s="201" t="s">
        <v>36</v>
      </c>
      <c r="M29" s="201"/>
    </row>
    <row r="30" spans="3:13" ht="13.5">
      <c r="C30" s="202"/>
      <c r="D30" s="17" t="s">
        <v>30</v>
      </c>
      <c r="E30" s="18" t="s">
        <v>31</v>
      </c>
      <c r="F30" s="17" t="s">
        <v>30</v>
      </c>
      <c r="G30" s="18" t="s">
        <v>31</v>
      </c>
      <c r="H30" s="17" t="s">
        <v>30</v>
      </c>
      <c r="I30" s="18" t="s">
        <v>31</v>
      </c>
      <c r="J30" s="17" t="s">
        <v>30</v>
      </c>
      <c r="K30" s="18" t="s">
        <v>31</v>
      </c>
      <c r="L30" s="17" t="s">
        <v>30</v>
      </c>
      <c r="M30" s="18" t="s">
        <v>31</v>
      </c>
    </row>
    <row r="31" spans="3:13" ht="13.5">
      <c r="C31" s="1" t="s">
        <v>0</v>
      </c>
      <c r="D31" s="48">
        <v>58121</v>
      </c>
      <c r="E31" s="49">
        <v>17146596</v>
      </c>
      <c r="F31" s="48">
        <v>55890</v>
      </c>
      <c r="G31" s="49">
        <v>17342387</v>
      </c>
      <c r="H31" s="48">
        <v>53579</v>
      </c>
      <c r="I31" s="49">
        <v>17541547</v>
      </c>
      <c r="J31" s="48">
        <v>50818</v>
      </c>
      <c r="K31" s="49">
        <v>16950617</v>
      </c>
      <c r="L31" s="48">
        <v>48180</v>
      </c>
      <c r="M31" s="49"/>
    </row>
    <row r="32" spans="3:13" ht="13.5">
      <c r="C32" s="1" t="s">
        <v>1</v>
      </c>
      <c r="D32" s="48">
        <v>6925</v>
      </c>
      <c r="E32" s="49">
        <v>2052110</v>
      </c>
      <c r="F32" s="48">
        <v>6663</v>
      </c>
      <c r="G32" s="49">
        <v>2091408</v>
      </c>
      <c r="H32" s="48">
        <v>6367</v>
      </c>
      <c r="I32" s="49">
        <v>2175336</v>
      </c>
      <c r="J32" s="48">
        <v>6074</v>
      </c>
      <c r="K32" s="49">
        <v>2203348</v>
      </c>
      <c r="L32" s="48">
        <v>5936</v>
      </c>
      <c r="M32" s="49">
        <v>2169542</v>
      </c>
    </row>
    <row r="33" spans="3:13" ht="13.5">
      <c r="C33" s="1" t="s">
        <v>2</v>
      </c>
      <c r="D33" s="48">
        <v>20649</v>
      </c>
      <c r="E33" s="49">
        <v>5873709</v>
      </c>
      <c r="F33" s="48">
        <v>19792</v>
      </c>
      <c r="G33" s="49">
        <v>5969659</v>
      </c>
      <c r="H33" s="48">
        <v>18999</v>
      </c>
      <c r="I33" s="49">
        <v>6148541</v>
      </c>
      <c r="J33" s="48">
        <v>17941</v>
      </c>
      <c r="K33" s="49">
        <v>6082483</v>
      </c>
      <c r="L33" s="48">
        <v>16916</v>
      </c>
      <c r="M33" s="49">
        <v>5751034</v>
      </c>
    </row>
    <row r="34" spans="3:13" ht="13.5">
      <c r="C34" s="1" t="s">
        <v>3</v>
      </c>
      <c r="D34" s="48">
        <v>8529</v>
      </c>
      <c r="E34" s="49">
        <v>2667066</v>
      </c>
      <c r="F34" s="48">
        <v>8318</v>
      </c>
      <c r="G34" s="49">
        <v>2762219</v>
      </c>
      <c r="H34" s="48">
        <v>8014</v>
      </c>
      <c r="I34" s="49">
        <v>2795266</v>
      </c>
      <c r="J34" s="48">
        <v>7679</v>
      </c>
      <c r="K34" s="49">
        <v>2654210</v>
      </c>
      <c r="L34" s="48">
        <v>7277</v>
      </c>
      <c r="M34" s="49">
        <v>2548424</v>
      </c>
    </row>
    <row r="35" spans="3:13" ht="13.5">
      <c r="C35" s="1" t="s">
        <v>4</v>
      </c>
      <c r="D35" s="48">
        <v>5836</v>
      </c>
      <c r="E35" s="49">
        <v>1924593</v>
      </c>
      <c r="F35" s="48">
        <v>5645</v>
      </c>
      <c r="G35" s="49">
        <v>1902692</v>
      </c>
      <c r="H35" s="48">
        <v>5492</v>
      </c>
      <c r="I35" s="49">
        <v>1930382</v>
      </c>
      <c r="J35" s="48">
        <v>5017</v>
      </c>
      <c r="K35" s="49">
        <v>1855718</v>
      </c>
      <c r="L35" s="48">
        <v>5075</v>
      </c>
      <c r="M35" s="49">
        <v>1739734</v>
      </c>
    </row>
    <row r="36" spans="3:13" ht="13.5">
      <c r="C36" s="1" t="s">
        <v>5</v>
      </c>
      <c r="D36" s="48">
        <v>4056</v>
      </c>
      <c r="E36" s="49">
        <v>1334362</v>
      </c>
      <c r="F36" s="48">
        <v>3930</v>
      </c>
      <c r="G36" s="49">
        <v>1235970</v>
      </c>
      <c r="H36" s="48">
        <v>3595</v>
      </c>
      <c r="I36" s="49">
        <v>1302555</v>
      </c>
      <c r="J36" s="48">
        <v>3514</v>
      </c>
      <c r="K36" s="49">
        <v>1264700</v>
      </c>
      <c r="L36" s="48">
        <v>3382</v>
      </c>
      <c r="M36" s="49">
        <v>1212112</v>
      </c>
    </row>
    <row r="37" spans="3:13" ht="13.5">
      <c r="C37" s="1" t="s">
        <v>6</v>
      </c>
      <c r="D37" s="48">
        <v>16142</v>
      </c>
      <c r="E37" s="49">
        <v>4680957</v>
      </c>
      <c r="F37" s="48">
        <v>15598</v>
      </c>
      <c r="G37" s="49">
        <v>4600150</v>
      </c>
      <c r="H37" s="48">
        <v>14989</v>
      </c>
      <c r="I37" s="49">
        <v>4780611</v>
      </c>
      <c r="J37" s="48">
        <v>14197</v>
      </c>
      <c r="K37" s="49">
        <v>4879178</v>
      </c>
      <c r="L37" s="48">
        <v>13537</v>
      </c>
      <c r="M37" s="49">
        <v>4541131</v>
      </c>
    </row>
    <row r="38" spans="3:13" ht="13.5">
      <c r="C38" s="1" t="s">
        <v>7</v>
      </c>
      <c r="D38" s="48">
        <v>18533</v>
      </c>
      <c r="E38" s="49">
        <v>5245057</v>
      </c>
      <c r="F38" s="48">
        <v>18121</v>
      </c>
      <c r="G38" s="49">
        <v>5304209</v>
      </c>
      <c r="H38" s="48">
        <v>17636</v>
      </c>
      <c r="I38" s="49">
        <v>5738859</v>
      </c>
      <c r="J38" s="48">
        <v>16742</v>
      </c>
      <c r="K38" s="49">
        <v>5689079</v>
      </c>
      <c r="L38" s="48">
        <v>15957</v>
      </c>
      <c r="M38" s="49">
        <v>5583458</v>
      </c>
    </row>
    <row r="39" spans="3:13" ht="13.5">
      <c r="C39" s="1" t="s">
        <v>8</v>
      </c>
      <c r="D39" s="48">
        <v>5450</v>
      </c>
      <c r="E39" s="49">
        <v>1590435</v>
      </c>
      <c r="F39" s="48">
        <v>5247</v>
      </c>
      <c r="G39" s="49">
        <v>1537781</v>
      </c>
      <c r="H39" s="48">
        <v>5043</v>
      </c>
      <c r="I39" s="49">
        <v>1600103</v>
      </c>
      <c r="J39" s="48">
        <v>4836</v>
      </c>
      <c r="K39" s="49">
        <v>1593527</v>
      </c>
      <c r="L39" s="48">
        <v>4692</v>
      </c>
      <c r="M39" s="49">
        <v>1619654</v>
      </c>
    </row>
    <row r="40" spans="3:13" ht="13.5">
      <c r="C40" s="1" t="s">
        <v>9</v>
      </c>
      <c r="D40" s="48">
        <v>2491</v>
      </c>
      <c r="E40" s="49">
        <v>818320</v>
      </c>
      <c r="F40" s="48">
        <v>2461</v>
      </c>
      <c r="G40" s="49">
        <v>817302</v>
      </c>
      <c r="H40" s="48">
        <v>2424</v>
      </c>
      <c r="I40" s="49">
        <v>838907</v>
      </c>
      <c r="J40" s="48">
        <v>2329</v>
      </c>
      <c r="K40" s="49">
        <v>825573</v>
      </c>
      <c r="L40" s="48">
        <v>2242</v>
      </c>
      <c r="M40" s="49">
        <v>710228</v>
      </c>
    </row>
    <row r="41" spans="3:13" ht="13.5">
      <c r="C41" s="1" t="s">
        <v>10</v>
      </c>
      <c r="D41" s="48">
        <v>691</v>
      </c>
      <c r="E41" s="49">
        <v>226219</v>
      </c>
      <c r="F41" s="48">
        <v>675</v>
      </c>
      <c r="G41" s="49">
        <v>208326</v>
      </c>
      <c r="H41" s="48">
        <v>635</v>
      </c>
      <c r="I41" s="49">
        <v>225102</v>
      </c>
      <c r="J41" s="48">
        <v>601</v>
      </c>
      <c r="K41" s="49">
        <v>212222</v>
      </c>
      <c r="L41" s="48">
        <v>582</v>
      </c>
      <c r="M41" s="49">
        <v>205462</v>
      </c>
    </row>
    <row r="42" spans="3:13" ht="13.5">
      <c r="C42" s="1" t="s">
        <v>11</v>
      </c>
      <c r="D42" s="48">
        <v>16153</v>
      </c>
      <c r="E42" s="49">
        <v>4874277</v>
      </c>
      <c r="F42" s="48">
        <v>15710</v>
      </c>
      <c r="G42" s="49">
        <v>4865297</v>
      </c>
      <c r="H42" s="48">
        <v>15037</v>
      </c>
      <c r="I42" s="49">
        <v>5067519</v>
      </c>
      <c r="J42" s="48">
        <v>14038</v>
      </c>
      <c r="K42" s="49">
        <v>4784300</v>
      </c>
      <c r="L42" s="48">
        <v>13289</v>
      </c>
      <c r="M42" s="49">
        <v>4622962</v>
      </c>
    </row>
    <row r="43" spans="3:13" ht="13.5">
      <c r="C43" s="1" t="s">
        <v>12</v>
      </c>
      <c r="D43" s="48">
        <v>2572</v>
      </c>
      <c r="E43" s="49">
        <v>932681</v>
      </c>
      <c r="F43" s="48">
        <v>2361</v>
      </c>
      <c r="G43" s="49">
        <v>836383</v>
      </c>
      <c r="H43" s="48">
        <v>2450</v>
      </c>
      <c r="I43" s="49">
        <v>894700</v>
      </c>
      <c r="J43" s="48">
        <v>2294</v>
      </c>
      <c r="K43" s="49">
        <v>934681</v>
      </c>
      <c r="L43" s="48">
        <v>2187</v>
      </c>
      <c r="M43" s="49">
        <v>878815</v>
      </c>
    </row>
    <row r="44" spans="3:13" ht="13.5">
      <c r="C44" s="1" t="s">
        <v>13</v>
      </c>
      <c r="D44" s="48">
        <v>4122</v>
      </c>
      <c r="E44" s="49">
        <v>1198914</v>
      </c>
      <c r="F44" s="48">
        <v>4043</v>
      </c>
      <c r="G44" s="49">
        <v>1219383</v>
      </c>
      <c r="H44" s="48">
        <v>3920</v>
      </c>
      <c r="I44" s="49">
        <v>1282167</v>
      </c>
      <c r="J44" s="48">
        <v>3734</v>
      </c>
      <c r="K44" s="49">
        <v>1249642</v>
      </c>
      <c r="L44" s="48">
        <v>3583</v>
      </c>
      <c r="M44" s="49">
        <v>1302951</v>
      </c>
    </row>
    <row r="45" spans="3:13" ht="13.5">
      <c r="C45" s="1" t="s">
        <v>14</v>
      </c>
      <c r="D45" s="48">
        <v>7599</v>
      </c>
      <c r="E45" s="49">
        <v>2101057</v>
      </c>
      <c r="F45" s="48">
        <v>7395</v>
      </c>
      <c r="G45" s="49">
        <v>2092750</v>
      </c>
      <c r="H45" s="48">
        <v>7116</v>
      </c>
      <c r="I45" s="49">
        <v>2153252</v>
      </c>
      <c r="J45" s="48">
        <v>6740</v>
      </c>
      <c r="K45" s="49">
        <v>2159584</v>
      </c>
      <c r="L45" s="48">
        <v>6389</v>
      </c>
      <c r="M45" s="49">
        <v>2025742</v>
      </c>
    </row>
    <row r="46" spans="3:13" ht="13.5">
      <c r="C46" s="1" t="s">
        <v>15</v>
      </c>
      <c r="D46" s="48">
        <v>1961</v>
      </c>
      <c r="E46" s="49">
        <v>564446</v>
      </c>
      <c r="F46" s="48">
        <v>1935</v>
      </c>
      <c r="G46" s="49">
        <v>606943</v>
      </c>
      <c r="H46" s="48">
        <v>1906</v>
      </c>
      <c r="I46" s="49">
        <v>637733</v>
      </c>
      <c r="J46" s="48">
        <v>1810</v>
      </c>
      <c r="K46" s="49">
        <v>632718</v>
      </c>
      <c r="L46" s="48">
        <v>1728</v>
      </c>
      <c r="M46" s="49">
        <v>618207</v>
      </c>
    </row>
    <row r="47" spans="3:13" ht="13.5">
      <c r="C47" s="1" t="s">
        <v>16</v>
      </c>
      <c r="D47" s="48">
        <v>2864</v>
      </c>
      <c r="E47" s="49">
        <v>723792</v>
      </c>
      <c r="F47" s="48">
        <v>2786</v>
      </c>
      <c r="G47" s="49">
        <v>742501</v>
      </c>
      <c r="H47" s="48">
        <v>2668</v>
      </c>
      <c r="I47" s="49">
        <v>783098</v>
      </c>
      <c r="J47" s="48">
        <v>2515</v>
      </c>
      <c r="K47" s="49">
        <v>799085</v>
      </c>
      <c r="L47" s="48">
        <v>2380</v>
      </c>
      <c r="M47" s="49">
        <v>730963</v>
      </c>
    </row>
    <row r="48" spans="3:13" ht="13.5">
      <c r="C48" s="1"/>
      <c r="D48" s="48"/>
      <c r="E48" s="49"/>
      <c r="F48" s="48"/>
      <c r="G48" s="49"/>
      <c r="H48" s="48"/>
      <c r="I48" s="49"/>
      <c r="J48" s="48"/>
      <c r="K48" s="49"/>
      <c r="L48" s="48"/>
      <c r="M48" s="49"/>
    </row>
    <row r="49" spans="3:13" ht="13.5">
      <c r="C49" s="1" t="s">
        <v>17</v>
      </c>
      <c r="D49" s="48">
        <f>SUM(D31:D47)</f>
        <v>182694</v>
      </c>
      <c r="E49" s="49">
        <f aca="true" t="shared" si="2" ref="E49:M49">SUM(E31:E47)</f>
        <v>53954591</v>
      </c>
      <c r="F49" s="48">
        <f t="shared" si="2"/>
        <v>176570</v>
      </c>
      <c r="G49" s="49">
        <f t="shared" si="2"/>
        <v>54135360</v>
      </c>
      <c r="H49" s="48">
        <f t="shared" si="2"/>
        <v>169870</v>
      </c>
      <c r="I49" s="49">
        <f t="shared" si="2"/>
        <v>55895678</v>
      </c>
      <c r="J49" s="48">
        <f t="shared" si="2"/>
        <v>160879</v>
      </c>
      <c r="K49" s="49">
        <f t="shared" si="2"/>
        <v>54770665</v>
      </c>
      <c r="L49" s="48">
        <f t="shared" si="2"/>
        <v>153332</v>
      </c>
      <c r="M49" s="49">
        <f t="shared" si="2"/>
        <v>36260419</v>
      </c>
    </row>
    <row r="52" spans="3:7" ht="13.5">
      <c r="C52" s="208" t="s">
        <v>38</v>
      </c>
      <c r="D52" s="207"/>
      <c r="E52" s="207"/>
      <c r="F52" s="207"/>
      <c r="G52" s="207"/>
    </row>
    <row r="53" spans="3:11" ht="13.5">
      <c r="C53" s="202"/>
      <c r="D53" s="201" t="s">
        <v>33</v>
      </c>
      <c r="E53" s="201"/>
      <c r="F53" s="201" t="s">
        <v>34</v>
      </c>
      <c r="G53" s="201"/>
      <c r="H53" s="201" t="s">
        <v>35</v>
      </c>
      <c r="I53" s="201"/>
      <c r="J53" s="201" t="s">
        <v>36</v>
      </c>
      <c r="K53" s="201"/>
    </row>
    <row r="54" spans="3:11" ht="13.5">
      <c r="C54" s="202"/>
      <c r="D54" s="17" t="s">
        <v>30</v>
      </c>
      <c r="E54" s="18" t="s">
        <v>31</v>
      </c>
      <c r="F54" s="17" t="s">
        <v>30</v>
      </c>
      <c r="G54" s="18" t="s">
        <v>31</v>
      </c>
      <c r="H54" s="17" t="s">
        <v>30</v>
      </c>
      <c r="I54" s="18" t="s">
        <v>31</v>
      </c>
      <c r="J54" s="17" t="s">
        <v>30</v>
      </c>
      <c r="K54" s="18" t="s">
        <v>31</v>
      </c>
    </row>
    <row r="55" spans="3:11" ht="13.5">
      <c r="C55" s="1" t="s">
        <v>0</v>
      </c>
      <c r="D55" s="48">
        <f>+F31-D31</f>
        <v>-2231</v>
      </c>
      <c r="E55" s="49">
        <f aca="true" t="shared" si="3" ref="E55:E71">+G31-E31</f>
        <v>195791</v>
      </c>
      <c r="F55" s="48">
        <f>+H31-F31</f>
        <v>-2311</v>
      </c>
      <c r="G55" s="49">
        <f aca="true" t="shared" si="4" ref="G55:G71">+I31-G31</f>
        <v>199160</v>
      </c>
      <c r="H55" s="48">
        <f>+J31-H31</f>
        <v>-2761</v>
      </c>
      <c r="I55" s="49">
        <f aca="true" t="shared" si="5" ref="I55:I71">+K31-I31</f>
        <v>-590930</v>
      </c>
      <c r="J55" s="48">
        <f>+L31-J31</f>
        <v>-2638</v>
      </c>
      <c r="K55" s="49">
        <f aca="true" t="shared" si="6" ref="K55:K71">+M31-K31</f>
        <v>-16950617</v>
      </c>
    </row>
    <row r="56" spans="3:11" ht="13.5">
      <c r="C56" s="1" t="s">
        <v>1</v>
      </c>
      <c r="D56" s="48">
        <f aca="true" t="shared" si="7" ref="D56:D71">+F32-D32</f>
        <v>-262</v>
      </c>
      <c r="E56" s="49">
        <f t="shared" si="3"/>
        <v>39298</v>
      </c>
      <c r="F56" s="48">
        <f aca="true" t="shared" si="8" ref="F56:F71">+H32-F32</f>
        <v>-296</v>
      </c>
      <c r="G56" s="49">
        <f t="shared" si="4"/>
        <v>83928</v>
      </c>
      <c r="H56" s="48">
        <f aca="true" t="shared" si="9" ref="H56:H71">+J32-H32</f>
        <v>-293</v>
      </c>
      <c r="I56" s="49">
        <f t="shared" si="5"/>
        <v>28012</v>
      </c>
      <c r="J56" s="48">
        <f aca="true" t="shared" si="10" ref="J56:J71">+L32-J32</f>
        <v>-138</v>
      </c>
      <c r="K56" s="49">
        <f t="shared" si="6"/>
        <v>-33806</v>
      </c>
    </row>
    <row r="57" spans="3:11" ht="13.5">
      <c r="C57" s="1" t="s">
        <v>2</v>
      </c>
      <c r="D57" s="48">
        <f t="shared" si="7"/>
        <v>-857</v>
      </c>
      <c r="E57" s="49">
        <f t="shared" si="3"/>
        <v>95950</v>
      </c>
      <c r="F57" s="48">
        <f t="shared" si="8"/>
        <v>-793</v>
      </c>
      <c r="G57" s="49">
        <f t="shared" si="4"/>
        <v>178882</v>
      </c>
      <c r="H57" s="48">
        <f t="shared" si="9"/>
        <v>-1058</v>
      </c>
      <c r="I57" s="49">
        <f t="shared" si="5"/>
        <v>-66058</v>
      </c>
      <c r="J57" s="48">
        <f t="shared" si="10"/>
        <v>-1025</v>
      </c>
      <c r="K57" s="49">
        <f t="shared" si="6"/>
        <v>-331449</v>
      </c>
    </row>
    <row r="58" spans="3:11" ht="13.5">
      <c r="C58" s="1" t="s">
        <v>3</v>
      </c>
      <c r="D58" s="48">
        <f t="shared" si="7"/>
        <v>-211</v>
      </c>
      <c r="E58" s="49">
        <f t="shared" si="3"/>
        <v>95153</v>
      </c>
      <c r="F58" s="48">
        <f t="shared" si="8"/>
        <v>-304</v>
      </c>
      <c r="G58" s="49">
        <f t="shared" si="4"/>
        <v>33047</v>
      </c>
      <c r="H58" s="48">
        <f t="shared" si="9"/>
        <v>-335</v>
      </c>
      <c r="I58" s="49">
        <f t="shared" si="5"/>
        <v>-141056</v>
      </c>
      <c r="J58" s="48">
        <f t="shared" si="10"/>
        <v>-402</v>
      </c>
      <c r="K58" s="49">
        <f t="shared" si="6"/>
        <v>-105786</v>
      </c>
    </row>
    <row r="59" spans="3:11" ht="13.5">
      <c r="C59" s="1" t="s">
        <v>4</v>
      </c>
      <c r="D59" s="48">
        <f t="shared" si="7"/>
        <v>-191</v>
      </c>
      <c r="E59" s="49">
        <f t="shared" si="3"/>
        <v>-21901</v>
      </c>
      <c r="F59" s="48">
        <f t="shared" si="8"/>
        <v>-153</v>
      </c>
      <c r="G59" s="49">
        <f t="shared" si="4"/>
        <v>27690</v>
      </c>
      <c r="H59" s="48">
        <f t="shared" si="9"/>
        <v>-475</v>
      </c>
      <c r="I59" s="49">
        <f t="shared" si="5"/>
        <v>-74664</v>
      </c>
      <c r="J59" s="48">
        <f t="shared" si="10"/>
        <v>58</v>
      </c>
      <c r="K59" s="49">
        <f t="shared" si="6"/>
        <v>-115984</v>
      </c>
    </row>
    <row r="60" spans="3:11" ht="13.5">
      <c r="C60" s="1" t="s">
        <v>5</v>
      </c>
      <c r="D60" s="48">
        <f t="shared" si="7"/>
        <v>-126</v>
      </c>
      <c r="E60" s="49">
        <f t="shared" si="3"/>
        <v>-98392</v>
      </c>
      <c r="F60" s="48">
        <f t="shared" si="8"/>
        <v>-335</v>
      </c>
      <c r="G60" s="49">
        <f t="shared" si="4"/>
        <v>66585</v>
      </c>
      <c r="H60" s="48">
        <f t="shared" si="9"/>
        <v>-81</v>
      </c>
      <c r="I60" s="49">
        <f t="shared" si="5"/>
        <v>-37855</v>
      </c>
      <c r="J60" s="48">
        <f t="shared" si="10"/>
        <v>-132</v>
      </c>
      <c r="K60" s="49">
        <f t="shared" si="6"/>
        <v>-52588</v>
      </c>
    </row>
    <row r="61" spans="3:11" ht="13.5">
      <c r="C61" s="1" t="s">
        <v>6</v>
      </c>
      <c r="D61" s="48">
        <f t="shared" si="7"/>
        <v>-544</v>
      </c>
      <c r="E61" s="49">
        <f t="shared" si="3"/>
        <v>-80807</v>
      </c>
      <c r="F61" s="48">
        <f t="shared" si="8"/>
        <v>-609</v>
      </c>
      <c r="G61" s="49">
        <f t="shared" si="4"/>
        <v>180461</v>
      </c>
      <c r="H61" s="48">
        <f t="shared" si="9"/>
        <v>-792</v>
      </c>
      <c r="I61" s="49">
        <f t="shared" si="5"/>
        <v>98567</v>
      </c>
      <c r="J61" s="48">
        <f t="shared" si="10"/>
        <v>-660</v>
      </c>
      <c r="K61" s="49">
        <f t="shared" si="6"/>
        <v>-338047</v>
      </c>
    </row>
    <row r="62" spans="3:11" ht="13.5">
      <c r="C62" s="1" t="s">
        <v>7</v>
      </c>
      <c r="D62" s="48">
        <f t="shared" si="7"/>
        <v>-412</v>
      </c>
      <c r="E62" s="49">
        <f t="shared" si="3"/>
        <v>59152</v>
      </c>
      <c r="F62" s="48">
        <f t="shared" si="8"/>
        <v>-485</v>
      </c>
      <c r="G62" s="49">
        <f t="shared" si="4"/>
        <v>434650</v>
      </c>
      <c r="H62" s="48">
        <f t="shared" si="9"/>
        <v>-894</v>
      </c>
      <c r="I62" s="49">
        <f t="shared" si="5"/>
        <v>-49780</v>
      </c>
      <c r="J62" s="48">
        <f t="shared" si="10"/>
        <v>-785</v>
      </c>
      <c r="K62" s="49">
        <f t="shared" si="6"/>
        <v>-105621</v>
      </c>
    </row>
    <row r="63" spans="3:11" ht="13.5">
      <c r="C63" s="1" t="s">
        <v>8</v>
      </c>
      <c r="D63" s="48">
        <f t="shared" si="7"/>
        <v>-203</v>
      </c>
      <c r="E63" s="49">
        <f t="shared" si="3"/>
        <v>-52654</v>
      </c>
      <c r="F63" s="48">
        <f t="shared" si="8"/>
        <v>-204</v>
      </c>
      <c r="G63" s="49">
        <f t="shared" si="4"/>
        <v>62322</v>
      </c>
      <c r="H63" s="48">
        <f t="shared" si="9"/>
        <v>-207</v>
      </c>
      <c r="I63" s="49">
        <f t="shared" si="5"/>
        <v>-6576</v>
      </c>
      <c r="J63" s="48">
        <f t="shared" si="10"/>
        <v>-144</v>
      </c>
      <c r="K63" s="49">
        <f t="shared" si="6"/>
        <v>26127</v>
      </c>
    </row>
    <row r="64" spans="3:11" ht="13.5">
      <c r="C64" s="1" t="s">
        <v>9</v>
      </c>
      <c r="D64" s="48">
        <f t="shared" si="7"/>
        <v>-30</v>
      </c>
      <c r="E64" s="49">
        <f t="shared" si="3"/>
        <v>-1018</v>
      </c>
      <c r="F64" s="48">
        <f t="shared" si="8"/>
        <v>-37</v>
      </c>
      <c r="G64" s="49">
        <f t="shared" si="4"/>
        <v>21605</v>
      </c>
      <c r="H64" s="48">
        <f t="shared" si="9"/>
        <v>-95</v>
      </c>
      <c r="I64" s="49">
        <f t="shared" si="5"/>
        <v>-13334</v>
      </c>
      <c r="J64" s="48">
        <f t="shared" si="10"/>
        <v>-87</v>
      </c>
      <c r="K64" s="49">
        <f t="shared" si="6"/>
        <v>-115345</v>
      </c>
    </row>
    <row r="65" spans="3:11" ht="13.5">
      <c r="C65" s="1" t="s">
        <v>10</v>
      </c>
      <c r="D65" s="48">
        <f t="shared" si="7"/>
        <v>-16</v>
      </c>
      <c r="E65" s="49">
        <f t="shared" si="3"/>
        <v>-17893</v>
      </c>
      <c r="F65" s="48">
        <f t="shared" si="8"/>
        <v>-40</v>
      </c>
      <c r="G65" s="49">
        <f t="shared" si="4"/>
        <v>16776</v>
      </c>
      <c r="H65" s="48">
        <f t="shared" si="9"/>
        <v>-34</v>
      </c>
      <c r="I65" s="49">
        <f t="shared" si="5"/>
        <v>-12880</v>
      </c>
      <c r="J65" s="48">
        <f t="shared" si="10"/>
        <v>-19</v>
      </c>
      <c r="K65" s="49">
        <f t="shared" si="6"/>
        <v>-6760</v>
      </c>
    </row>
    <row r="66" spans="3:11" ht="13.5">
      <c r="C66" s="1" t="s">
        <v>11</v>
      </c>
      <c r="D66" s="48">
        <f t="shared" si="7"/>
        <v>-443</v>
      </c>
      <c r="E66" s="49">
        <f t="shared" si="3"/>
        <v>-8980</v>
      </c>
      <c r="F66" s="48">
        <f t="shared" si="8"/>
        <v>-673</v>
      </c>
      <c r="G66" s="49">
        <f t="shared" si="4"/>
        <v>202222</v>
      </c>
      <c r="H66" s="48">
        <f t="shared" si="9"/>
        <v>-999</v>
      </c>
      <c r="I66" s="49">
        <f t="shared" si="5"/>
        <v>-283219</v>
      </c>
      <c r="J66" s="48">
        <f t="shared" si="10"/>
        <v>-749</v>
      </c>
      <c r="K66" s="49">
        <f t="shared" si="6"/>
        <v>-161338</v>
      </c>
    </row>
    <row r="67" spans="3:11" ht="13.5">
      <c r="C67" s="1" t="s">
        <v>12</v>
      </c>
      <c r="D67" s="48">
        <f t="shared" si="7"/>
        <v>-211</v>
      </c>
      <c r="E67" s="49">
        <f t="shared" si="3"/>
        <v>-96298</v>
      </c>
      <c r="F67" s="48">
        <f t="shared" si="8"/>
        <v>89</v>
      </c>
      <c r="G67" s="49">
        <f t="shared" si="4"/>
        <v>58317</v>
      </c>
      <c r="H67" s="48">
        <f t="shared" si="9"/>
        <v>-156</v>
      </c>
      <c r="I67" s="49">
        <f t="shared" si="5"/>
        <v>39981</v>
      </c>
      <c r="J67" s="48">
        <f t="shared" si="10"/>
        <v>-107</v>
      </c>
      <c r="K67" s="49">
        <f t="shared" si="6"/>
        <v>-55866</v>
      </c>
    </row>
    <row r="68" spans="3:11" ht="13.5">
      <c r="C68" s="1" t="s">
        <v>13</v>
      </c>
      <c r="D68" s="48">
        <f t="shared" si="7"/>
        <v>-79</v>
      </c>
      <c r="E68" s="49">
        <f t="shared" si="3"/>
        <v>20469</v>
      </c>
      <c r="F68" s="48">
        <f t="shared" si="8"/>
        <v>-123</v>
      </c>
      <c r="G68" s="49">
        <f t="shared" si="4"/>
        <v>62784</v>
      </c>
      <c r="H68" s="48">
        <f t="shared" si="9"/>
        <v>-186</v>
      </c>
      <c r="I68" s="49">
        <f t="shared" si="5"/>
        <v>-32525</v>
      </c>
      <c r="J68" s="48">
        <f t="shared" si="10"/>
        <v>-151</v>
      </c>
      <c r="K68" s="49">
        <f t="shared" si="6"/>
        <v>53309</v>
      </c>
    </row>
    <row r="69" spans="3:11" ht="13.5">
      <c r="C69" s="1" t="s">
        <v>14</v>
      </c>
      <c r="D69" s="48">
        <f t="shared" si="7"/>
        <v>-204</v>
      </c>
      <c r="E69" s="49">
        <f t="shared" si="3"/>
        <v>-8307</v>
      </c>
      <c r="F69" s="48">
        <f t="shared" si="8"/>
        <v>-279</v>
      </c>
      <c r="G69" s="49">
        <f t="shared" si="4"/>
        <v>60502</v>
      </c>
      <c r="H69" s="48">
        <f t="shared" si="9"/>
        <v>-376</v>
      </c>
      <c r="I69" s="49">
        <f t="shared" si="5"/>
        <v>6332</v>
      </c>
      <c r="J69" s="48">
        <f t="shared" si="10"/>
        <v>-351</v>
      </c>
      <c r="K69" s="49">
        <f t="shared" si="6"/>
        <v>-133842</v>
      </c>
    </row>
    <row r="70" spans="3:11" ht="13.5">
      <c r="C70" s="1" t="s">
        <v>15</v>
      </c>
      <c r="D70" s="48">
        <f t="shared" si="7"/>
        <v>-26</v>
      </c>
      <c r="E70" s="49">
        <f t="shared" si="3"/>
        <v>42497</v>
      </c>
      <c r="F70" s="48">
        <f t="shared" si="8"/>
        <v>-29</v>
      </c>
      <c r="G70" s="49">
        <f t="shared" si="4"/>
        <v>30790</v>
      </c>
      <c r="H70" s="48">
        <f t="shared" si="9"/>
        <v>-96</v>
      </c>
      <c r="I70" s="49">
        <f t="shared" si="5"/>
        <v>-5015</v>
      </c>
      <c r="J70" s="48">
        <f t="shared" si="10"/>
        <v>-82</v>
      </c>
      <c r="K70" s="49">
        <f t="shared" si="6"/>
        <v>-14511</v>
      </c>
    </row>
    <row r="71" spans="3:11" ht="13.5">
      <c r="C71" s="1" t="s">
        <v>16</v>
      </c>
      <c r="D71" s="48">
        <f t="shared" si="7"/>
        <v>-78</v>
      </c>
      <c r="E71" s="49">
        <f t="shared" si="3"/>
        <v>18709</v>
      </c>
      <c r="F71" s="48">
        <f t="shared" si="8"/>
        <v>-118</v>
      </c>
      <c r="G71" s="49">
        <f t="shared" si="4"/>
        <v>40597</v>
      </c>
      <c r="H71" s="48">
        <f t="shared" si="9"/>
        <v>-153</v>
      </c>
      <c r="I71" s="49">
        <f t="shared" si="5"/>
        <v>15987</v>
      </c>
      <c r="J71" s="48">
        <f t="shared" si="10"/>
        <v>-135</v>
      </c>
      <c r="K71" s="49">
        <f t="shared" si="6"/>
        <v>-68122</v>
      </c>
    </row>
    <row r="72" spans="3:11" ht="13.5">
      <c r="C72" s="1"/>
      <c r="D72" s="48"/>
      <c r="E72" s="49"/>
      <c r="F72" s="48"/>
      <c r="G72" s="49"/>
      <c r="H72" s="48"/>
      <c r="I72" s="49"/>
      <c r="J72" s="48"/>
      <c r="K72" s="49"/>
    </row>
    <row r="73" spans="3:11" ht="13.5">
      <c r="C73" s="1" t="s">
        <v>17</v>
      </c>
      <c r="D73" s="48">
        <f aca="true" t="shared" si="11" ref="D73:K73">+F49-D49</f>
        <v>-6124</v>
      </c>
      <c r="E73" s="49">
        <f t="shared" si="11"/>
        <v>180769</v>
      </c>
      <c r="F73" s="48">
        <f t="shared" si="11"/>
        <v>-6700</v>
      </c>
      <c r="G73" s="49">
        <f t="shared" si="11"/>
        <v>1760318</v>
      </c>
      <c r="H73" s="48">
        <f t="shared" si="11"/>
        <v>-8991</v>
      </c>
      <c r="I73" s="49">
        <f t="shared" si="11"/>
        <v>-1125013</v>
      </c>
      <c r="J73" s="48">
        <f t="shared" si="11"/>
        <v>-7547</v>
      </c>
      <c r="K73" s="49">
        <f t="shared" si="11"/>
        <v>-18510246</v>
      </c>
    </row>
  </sheetData>
  <sheetProtection/>
  <mergeCells count="25">
    <mergeCell ref="C28:G28"/>
    <mergeCell ref="J6:J7"/>
    <mergeCell ref="K6:K7"/>
    <mergeCell ref="C6:C7"/>
    <mergeCell ref="I6:I7"/>
    <mergeCell ref="C52:G52"/>
    <mergeCell ref="L29:M29"/>
    <mergeCell ref="C29:C30"/>
    <mergeCell ref="C3:E3"/>
    <mergeCell ref="L6:M6"/>
    <mergeCell ref="D6:D7"/>
    <mergeCell ref="E6:E7"/>
    <mergeCell ref="F6:F7"/>
    <mergeCell ref="G6:G7"/>
    <mergeCell ref="H6:H7"/>
    <mergeCell ref="C5:G5"/>
    <mergeCell ref="J53:K53"/>
    <mergeCell ref="J29:K29"/>
    <mergeCell ref="C53:C54"/>
    <mergeCell ref="D53:E53"/>
    <mergeCell ref="F53:G53"/>
    <mergeCell ref="H53:I53"/>
    <mergeCell ref="D29:E29"/>
    <mergeCell ref="F29:G29"/>
    <mergeCell ref="H29:I29"/>
  </mergeCells>
  <printOptions/>
  <pageMargins left="0.7" right="0.7" top="0.75" bottom="0.75" header="0.3" footer="0.3"/>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C3:P281"/>
  <sheetViews>
    <sheetView zoomScalePageLayoutView="0" workbookViewId="0" topLeftCell="B49">
      <selection activeCell="L142" sqref="L142"/>
    </sheetView>
  </sheetViews>
  <sheetFormatPr defaultColWidth="9.140625" defaultRowHeight="15"/>
  <sheetData>
    <row r="3" spans="3:5" ht="13.5">
      <c r="C3" s="203" t="s">
        <v>39</v>
      </c>
      <c r="D3" s="203"/>
      <c r="E3" s="203"/>
    </row>
    <row r="4" spans="3:8" ht="13.5">
      <c r="C4" s="207" t="s">
        <v>45</v>
      </c>
      <c r="D4" s="207"/>
      <c r="E4" s="207"/>
      <c r="F4" s="207"/>
      <c r="G4" s="207"/>
      <c r="H4" s="207"/>
    </row>
    <row r="5" spans="3:14" ht="13.5">
      <c r="C5" s="202"/>
      <c r="D5" s="210" t="s">
        <v>40</v>
      </c>
      <c r="E5" s="210"/>
      <c r="F5" s="210" t="s">
        <v>41</v>
      </c>
      <c r="G5" s="210"/>
      <c r="H5" s="210" t="s">
        <v>42</v>
      </c>
      <c r="I5" s="210"/>
      <c r="J5" s="210" t="s">
        <v>43</v>
      </c>
      <c r="K5" s="210"/>
      <c r="L5" s="210" t="s">
        <v>44</v>
      </c>
      <c r="M5" s="210"/>
      <c r="N5" s="214" t="s">
        <v>59</v>
      </c>
    </row>
    <row r="6" spans="3:14" ht="13.5">
      <c r="C6" s="202"/>
      <c r="D6" s="17" t="s">
        <v>19</v>
      </c>
      <c r="E6" s="18" t="s">
        <v>26</v>
      </c>
      <c r="F6" s="17" t="s">
        <v>19</v>
      </c>
      <c r="G6" s="18" t="s">
        <v>26</v>
      </c>
      <c r="H6" s="17" t="s">
        <v>19</v>
      </c>
      <c r="I6" s="18" t="s">
        <v>26</v>
      </c>
      <c r="J6" s="17" t="s">
        <v>19</v>
      </c>
      <c r="K6" s="18" t="s">
        <v>26</v>
      </c>
      <c r="L6" s="17" t="s">
        <v>19</v>
      </c>
      <c r="M6" s="18" t="s">
        <v>26</v>
      </c>
      <c r="N6" s="215"/>
    </row>
    <row r="7" spans="3:14" ht="13.5">
      <c r="C7" s="1" t="s">
        <v>0</v>
      </c>
      <c r="D7" s="6"/>
      <c r="E7" s="22"/>
      <c r="F7" s="6"/>
      <c r="G7" s="22"/>
      <c r="H7" s="6"/>
      <c r="I7" s="22"/>
      <c r="J7" s="6"/>
      <c r="K7" s="22"/>
      <c r="L7" s="6"/>
      <c r="M7" s="22"/>
      <c r="N7" s="40">
        <f>+L7+J7+H7+F7+D7</f>
        <v>0</v>
      </c>
    </row>
    <row r="8" spans="3:14" ht="13.5">
      <c r="C8" s="1" t="s">
        <v>1</v>
      </c>
      <c r="D8" s="6"/>
      <c r="E8" s="22"/>
      <c r="F8" s="6"/>
      <c r="G8" s="22"/>
      <c r="H8" s="6"/>
      <c r="I8" s="22"/>
      <c r="J8" s="6"/>
      <c r="K8" s="22"/>
      <c r="L8" s="6"/>
      <c r="M8" s="22"/>
      <c r="N8" s="40">
        <f aca="true" t="shared" si="0" ref="N8:N23">+L8+J8+H8+F8+D8</f>
        <v>0</v>
      </c>
    </row>
    <row r="9" spans="3:15" ht="13.5">
      <c r="C9" s="1" t="s">
        <v>2</v>
      </c>
      <c r="D9" s="6"/>
      <c r="E9" s="22"/>
      <c r="F9" s="6"/>
      <c r="G9" s="22"/>
      <c r="H9" s="6"/>
      <c r="I9" s="22"/>
      <c r="J9" s="6"/>
      <c r="K9" s="22"/>
      <c r="L9" s="6"/>
      <c r="M9" s="22"/>
      <c r="N9" s="40">
        <f t="shared" si="0"/>
        <v>0</v>
      </c>
      <c r="O9" t="s">
        <v>455</v>
      </c>
    </row>
    <row r="10" spans="3:15" ht="13.5">
      <c r="C10" s="1" t="s">
        <v>3</v>
      </c>
      <c r="D10" s="6"/>
      <c r="E10" s="22"/>
      <c r="F10" s="6"/>
      <c r="G10" s="22"/>
      <c r="H10" s="6"/>
      <c r="I10" s="22"/>
      <c r="J10" s="6"/>
      <c r="K10" s="22"/>
      <c r="L10" s="6"/>
      <c r="M10" s="22"/>
      <c r="N10" s="40">
        <f t="shared" si="0"/>
        <v>0</v>
      </c>
      <c r="O10" t="s">
        <v>456</v>
      </c>
    </row>
    <row r="11" spans="3:15" ht="13.5">
      <c r="C11" s="1" t="s">
        <v>4</v>
      </c>
      <c r="D11" s="6"/>
      <c r="E11" s="22"/>
      <c r="F11" s="6"/>
      <c r="G11" s="22"/>
      <c r="H11" s="6"/>
      <c r="I11" s="22"/>
      <c r="J11" s="6"/>
      <c r="K11" s="22"/>
      <c r="L11" s="6"/>
      <c r="M11" s="22"/>
      <c r="N11" s="40">
        <f t="shared" si="0"/>
        <v>0</v>
      </c>
      <c r="O11" t="s">
        <v>450</v>
      </c>
    </row>
    <row r="12" spans="3:15" ht="13.5">
      <c r="C12" s="1" t="s">
        <v>5</v>
      </c>
      <c r="D12" s="6"/>
      <c r="E12" s="22"/>
      <c r="F12" s="6"/>
      <c r="G12" s="22"/>
      <c r="H12" s="6"/>
      <c r="I12" s="22"/>
      <c r="J12" s="6"/>
      <c r="K12" s="22"/>
      <c r="L12" s="6"/>
      <c r="M12" s="22"/>
      <c r="N12" s="40">
        <f t="shared" si="0"/>
        <v>0</v>
      </c>
      <c r="O12" t="s">
        <v>379</v>
      </c>
    </row>
    <row r="13" spans="3:15" ht="13.5">
      <c r="C13" s="1" t="s">
        <v>6</v>
      </c>
      <c r="D13" s="6"/>
      <c r="E13" s="22"/>
      <c r="F13" s="6"/>
      <c r="G13" s="22"/>
      <c r="H13" s="6"/>
      <c r="I13" s="22"/>
      <c r="J13" s="6"/>
      <c r="K13" s="22"/>
      <c r="L13" s="6"/>
      <c r="M13" s="22"/>
      <c r="N13" s="40">
        <f t="shared" si="0"/>
        <v>0</v>
      </c>
      <c r="O13" s="135" t="s">
        <v>457</v>
      </c>
    </row>
    <row r="14" spans="3:14" ht="13.5">
      <c r="C14" s="1" t="s">
        <v>7</v>
      </c>
      <c r="D14" s="6"/>
      <c r="E14" s="22"/>
      <c r="F14" s="6"/>
      <c r="G14" s="22"/>
      <c r="H14" s="6"/>
      <c r="I14" s="22"/>
      <c r="J14" s="6"/>
      <c r="K14" s="22"/>
      <c r="L14" s="6"/>
      <c r="M14" s="22"/>
      <c r="N14" s="40">
        <f t="shared" si="0"/>
        <v>0</v>
      </c>
    </row>
    <row r="15" spans="3:14" ht="13.5">
      <c r="C15" s="1" t="s">
        <v>8</v>
      </c>
      <c r="D15" s="6"/>
      <c r="E15" s="22"/>
      <c r="F15" s="6"/>
      <c r="G15" s="22"/>
      <c r="H15" s="6"/>
      <c r="I15" s="22"/>
      <c r="J15" s="6"/>
      <c r="K15" s="22"/>
      <c r="L15" s="6"/>
      <c r="M15" s="22"/>
      <c r="N15" s="40">
        <f t="shared" si="0"/>
        <v>0</v>
      </c>
    </row>
    <row r="16" spans="3:15" ht="13.5">
      <c r="C16" s="1" t="s">
        <v>9</v>
      </c>
      <c r="D16" s="6"/>
      <c r="E16" s="22"/>
      <c r="F16" s="6"/>
      <c r="G16" s="22"/>
      <c r="H16" s="6"/>
      <c r="I16" s="22"/>
      <c r="J16" s="6"/>
      <c r="K16" s="22"/>
      <c r="L16" s="6"/>
      <c r="M16" s="22"/>
      <c r="N16" s="40">
        <f t="shared" si="0"/>
        <v>0</v>
      </c>
      <c r="O16" t="s">
        <v>379</v>
      </c>
    </row>
    <row r="17" spans="3:15" ht="13.5">
      <c r="C17" s="1" t="s">
        <v>10</v>
      </c>
      <c r="D17" s="6"/>
      <c r="E17" s="22"/>
      <c r="F17" s="6"/>
      <c r="G17" s="22"/>
      <c r="H17" s="6"/>
      <c r="I17" s="22"/>
      <c r="J17" s="6"/>
      <c r="K17" s="22"/>
      <c r="L17" s="6"/>
      <c r="M17" s="22"/>
      <c r="N17" s="40">
        <f t="shared" si="0"/>
        <v>0</v>
      </c>
      <c r="O17" t="s">
        <v>387</v>
      </c>
    </row>
    <row r="18" spans="3:14" ht="13.5">
      <c r="C18" s="1" t="s">
        <v>11</v>
      </c>
      <c r="D18" s="6"/>
      <c r="E18" s="22"/>
      <c r="F18" s="6"/>
      <c r="G18" s="22"/>
      <c r="H18" s="6"/>
      <c r="I18" s="22"/>
      <c r="J18" s="6"/>
      <c r="K18" s="22"/>
      <c r="L18" s="6"/>
      <c r="M18" s="22"/>
      <c r="N18" s="40">
        <f t="shared" si="0"/>
        <v>0</v>
      </c>
    </row>
    <row r="19" spans="3:14" ht="13.5">
      <c r="C19" s="1" t="s">
        <v>12</v>
      </c>
      <c r="D19" s="6">
        <v>893</v>
      </c>
      <c r="E19" s="22"/>
      <c r="F19" s="6">
        <v>367</v>
      </c>
      <c r="G19" s="22"/>
      <c r="H19" s="6">
        <v>196</v>
      </c>
      <c r="I19" s="22"/>
      <c r="J19" s="6">
        <v>75</v>
      </c>
      <c r="K19" s="22"/>
      <c r="L19" s="6">
        <v>100</v>
      </c>
      <c r="M19" s="22"/>
      <c r="N19" s="40">
        <f t="shared" si="0"/>
        <v>1631</v>
      </c>
    </row>
    <row r="20" spans="3:14" ht="13.5">
      <c r="C20" s="1" t="s">
        <v>13</v>
      </c>
      <c r="D20" s="6">
        <v>1175</v>
      </c>
      <c r="E20" s="22"/>
      <c r="F20" s="6">
        <v>576</v>
      </c>
      <c r="G20" s="22"/>
      <c r="H20" s="6">
        <v>275</v>
      </c>
      <c r="I20" s="22"/>
      <c r="J20" s="6">
        <v>123</v>
      </c>
      <c r="K20" s="22"/>
      <c r="L20" s="6">
        <v>135</v>
      </c>
      <c r="M20" s="22"/>
      <c r="N20" s="40">
        <f t="shared" si="0"/>
        <v>2284</v>
      </c>
    </row>
    <row r="21" spans="3:14" ht="13.5">
      <c r="C21" s="1" t="s">
        <v>14</v>
      </c>
      <c r="D21" s="6">
        <v>1474</v>
      </c>
      <c r="E21" s="22">
        <v>0.9325</v>
      </c>
      <c r="F21" s="6">
        <v>760</v>
      </c>
      <c r="G21" s="22">
        <v>0.9507</v>
      </c>
      <c r="H21" s="6">
        <v>419</v>
      </c>
      <c r="I21" s="22">
        <v>0.9818</v>
      </c>
      <c r="J21" s="6">
        <v>244</v>
      </c>
      <c r="K21" s="22">
        <v>0.954</v>
      </c>
      <c r="L21" s="6">
        <v>329</v>
      </c>
      <c r="M21" s="22">
        <v>0.9695</v>
      </c>
      <c r="N21" s="40">
        <f t="shared" si="0"/>
        <v>3226</v>
      </c>
    </row>
    <row r="22" spans="3:15" ht="13.5">
      <c r="C22" s="1" t="s">
        <v>15</v>
      </c>
      <c r="D22" s="6"/>
      <c r="E22" s="22"/>
      <c r="F22" s="6"/>
      <c r="G22" s="22"/>
      <c r="H22" s="6"/>
      <c r="I22" s="22"/>
      <c r="J22" s="6"/>
      <c r="K22" s="22"/>
      <c r="L22" s="6"/>
      <c r="M22" s="22"/>
      <c r="N22" s="40">
        <f t="shared" si="0"/>
        <v>0</v>
      </c>
      <c r="O22" t="s">
        <v>387</v>
      </c>
    </row>
    <row r="23" spans="3:14" ht="13.5">
      <c r="C23" s="1" t="s">
        <v>16</v>
      </c>
      <c r="D23" s="6">
        <v>907</v>
      </c>
      <c r="E23" s="22"/>
      <c r="F23" s="6">
        <v>394</v>
      </c>
      <c r="G23" s="22"/>
      <c r="H23" s="6">
        <v>193</v>
      </c>
      <c r="I23" s="22"/>
      <c r="J23" s="6">
        <v>87</v>
      </c>
      <c r="K23" s="22"/>
      <c r="L23" s="6">
        <v>99</v>
      </c>
      <c r="M23" s="22"/>
      <c r="N23" s="40">
        <f t="shared" si="0"/>
        <v>1680</v>
      </c>
    </row>
    <row r="24" spans="3:14" ht="13.5">
      <c r="C24" s="1"/>
      <c r="D24" s="6"/>
      <c r="E24" s="22"/>
      <c r="F24" s="6"/>
      <c r="G24" s="22"/>
      <c r="H24" s="6"/>
      <c r="I24" s="22"/>
      <c r="J24" s="6"/>
      <c r="K24" s="22"/>
      <c r="L24" s="6"/>
      <c r="M24" s="22"/>
      <c r="N24" s="40"/>
    </row>
    <row r="25" spans="3:14" ht="13.5">
      <c r="C25" s="1" t="s">
        <v>17</v>
      </c>
      <c r="D25" s="6">
        <f>SUM(D7:D23)</f>
        <v>4449</v>
      </c>
      <c r="E25" s="22">
        <f>AVERAGE(E7:E23)</f>
        <v>0.9325</v>
      </c>
      <c r="F25" s="6">
        <f>SUM(F7:F23)</f>
        <v>2097</v>
      </c>
      <c r="G25" s="22">
        <f>AVERAGE(G7:G23)</f>
        <v>0.9507</v>
      </c>
      <c r="H25" s="6">
        <f>SUM(H7:H23)</f>
        <v>1083</v>
      </c>
      <c r="I25" s="22">
        <f>AVERAGE(I7:I23)</f>
        <v>0.9818</v>
      </c>
      <c r="J25" s="6">
        <f>SUM(J7:J23)</f>
        <v>529</v>
      </c>
      <c r="K25" s="22">
        <f>AVERAGE(K7:K23)</f>
        <v>0.954</v>
      </c>
      <c r="L25" s="6">
        <f>SUM(L7:L23)</f>
        <v>663</v>
      </c>
      <c r="M25" s="22">
        <f>AVERAGE(M7:M23)</f>
        <v>0.9695</v>
      </c>
      <c r="N25" s="40">
        <f>SUM(N7:N23)</f>
        <v>8821</v>
      </c>
    </row>
    <row r="26" spans="3:15" ht="13.5">
      <c r="C26" s="19"/>
      <c r="D26" s="20"/>
      <c r="E26" s="26"/>
      <c r="F26" s="20"/>
      <c r="G26" s="26"/>
      <c r="H26" s="20"/>
      <c r="I26" s="26"/>
      <c r="J26" s="20"/>
      <c r="K26" s="26"/>
      <c r="L26" s="20"/>
      <c r="M26" s="26"/>
      <c r="N26" s="29"/>
      <c r="O26" s="26"/>
    </row>
    <row r="27" spans="3:15" ht="13.5">
      <c r="C27" s="19"/>
      <c r="D27" s="20"/>
      <c r="E27" s="26"/>
      <c r="F27" s="20"/>
      <c r="G27" s="26"/>
      <c r="H27" s="20"/>
      <c r="I27" s="26"/>
      <c r="J27" s="20"/>
      <c r="K27" s="26"/>
      <c r="L27" s="20"/>
      <c r="M27" s="26"/>
      <c r="N27" s="29"/>
      <c r="O27" s="26"/>
    </row>
    <row r="28" spans="3:15" ht="13.5">
      <c r="C28" s="19"/>
      <c r="D28" s="20"/>
      <c r="E28" s="26"/>
      <c r="F28" s="20"/>
      <c r="G28" s="26"/>
      <c r="H28" s="20"/>
      <c r="I28" s="26"/>
      <c r="J28" s="20"/>
      <c r="K28" s="26"/>
      <c r="L28" s="20"/>
      <c r="M28" s="26"/>
      <c r="N28" s="29"/>
      <c r="O28" s="26"/>
    </row>
    <row r="29" spans="3:15" ht="13.5">
      <c r="C29" s="19"/>
      <c r="D29" s="20"/>
      <c r="E29" s="26"/>
      <c r="F29" s="20"/>
      <c r="G29" s="26"/>
      <c r="H29" s="20"/>
      <c r="I29" s="26"/>
      <c r="J29" s="20"/>
      <c r="K29" s="26"/>
      <c r="L29" s="20"/>
      <c r="M29" s="26"/>
      <c r="N29" s="29"/>
      <c r="O29" s="26"/>
    </row>
    <row r="30" spans="3:15" ht="13.5">
      <c r="C30" s="19"/>
      <c r="D30" s="20"/>
      <c r="E30" s="26"/>
      <c r="F30" s="20"/>
      <c r="G30" s="26"/>
      <c r="H30" s="20"/>
      <c r="I30" s="26"/>
      <c r="J30" s="20"/>
      <c r="K30" s="26"/>
      <c r="L30" s="20"/>
      <c r="M30" s="26"/>
      <c r="N30" s="29"/>
      <c r="O30" s="26"/>
    </row>
    <row r="31" spans="3:15" ht="13.5">
      <c r="C31" s="19"/>
      <c r="D31" s="20"/>
      <c r="E31" s="26"/>
      <c r="F31" s="20"/>
      <c r="G31" s="26"/>
      <c r="H31" s="20"/>
      <c r="I31" s="26"/>
      <c r="J31" s="20"/>
      <c r="K31" s="26"/>
      <c r="L31" s="20"/>
      <c r="M31" s="26"/>
      <c r="N31" s="29"/>
      <c r="O31" s="26"/>
    </row>
    <row r="32" spans="3:15" ht="13.5">
      <c r="C32" s="19"/>
      <c r="D32" s="20"/>
      <c r="E32" s="26"/>
      <c r="F32" s="20"/>
      <c r="G32" s="26"/>
      <c r="H32" s="20"/>
      <c r="I32" s="26"/>
      <c r="J32" s="20"/>
      <c r="K32" s="26"/>
      <c r="L32" s="20"/>
      <c r="M32" s="26"/>
      <c r="N32" s="29"/>
      <c r="O32" s="26"/>
    </row>
    <row r="33" spans="3:15" ht="13.5">
      <c r="C33" s="208" t="s">
        <v>60</v>
      </c>
      <c r="D33" s="207"/>
      <c r="E33" s="26"/>
      <c r="F33" s="20"/>
      <c r="G33" s="26"/>
      <c r="H33" s="20"/>
      <c r="I33" s="26"/>
      <c r="J33" s="20"/>
      <c r="K33" s="26"/>
      <c r="L33" s="20"/>
      <c r="M33" s="26"/>
      <c r="N33" s="29"/>
      <c r="O33" s="26"/>
    </row>
    <row r="34" spans="3:15" ht="13.5">
      <c r="C34" s="1"/>
      <c r="D34" s="30" t="s">
        <v>61</v>
      </c>
      <c r="E34" s="31" t="s">
        <v>62</v>
      </c>
      <c r="F34" s="30" t="s">
        <v>63</v>
      </c>
      <c r="G34" s="31" t="s">
        <v>64</v>
      </c>
      <c r="H34" s="30" t="s">
        <v>65</v>
      </c>
      <c r="I34" s="26"/>
      <c r="J34" s="20"/>
      <c r="K34" s="26"/>
      <c r="L34" s="20"/>
      <c r="M34" s="26"/>
      <c r="N34" s="29"/>
      <c r="O34" s="26"/>
    </row>
    <row r="35" spans="3:15" ht="13.5">
      <c r="C35" s="1" t="s">
        <v>0</v>
      </c>
      <c r="D35" s="183" t="e">
        <f>+D7/N7</f>
        <v>#DIV/0!</v>
      </c>
      <c r="E35" s="183" t="e">
        <f aca="true" t="shared" si="1" ref="E35:E51">+F7/N7</f>
        <v>#DIV/0!</v>
      </c>
      <c r="F35" s="183" t="e">
        <f aca="true" t="shared" si="2" ref="F35:F51">+H7/N7</f>
        <v>#DIV/0!</v>
      </c>
      <c r="G35" s="183" t="e">
        <f aca="true" t="shared" si="3" ref="G35:G51">+J7/N7</f>
        <v>#DIV/0!</v>
      </c>
      <c r="H35" s="183" t="e">
        <f aca="true" t="shared" si="4" ref="H35:H51">+L7/N7</f>
        <v>#DIV/0!</v>
      </c>
      <c r="I35" s="26"/>
      <c r="J35" s="20"/>
      <c r="K35" s="26"/>
      <c r="L35" s="20"/>
      <c r="M35" s="26"/>
      <c r="N35" s="29"/>
      <c r="O35" s="26"/>
    </row>
    <row r="36" spans="3:15" ht="13.5">
      <c r="C36" s="1" t="s">
        <v>1</v>
      </c>
      <c r="D36" s="183" t="e">
        <f aca="true" t="shared" si="5" ref="D36:D51">+D8/N8</f>
        <v>#DIV/0!</v>
      </c>
      <c r="E36" s="183" t="e">
        <f t="shared" si="1"/>
        <v>#DIV/0!</v>
      </c>
      <c r="F36" s="183" t="e">
        <f t="shared" si="2"/>
        <v>#DIV/0!</v>
      </c>
      <c r="G36" s="183" t="e">
        <f t="shared" si="3"/>
        <v>#DIV/0!</v>
      </c>
      <c r="H36" s="183" t="e">
        <f t="shared" si="4"/>
        <v>#DIV/0!</v>
      </c>
      <c r="I36" s="26"/>
      <c r="J36" s="20"/>
      <c r="K36" s="26"/>
      <c r="L36" s="20"/>
      <c r="M36" s="26"/>
      <c r="N36" s="29"/>
      <c r="O36" s="26"/>
    </row>
    <row r="37" spans="3:15" ht="13.5">
      <c r="C37" s="1" t="s">
        <v>2</v>
      </c>
      <c r="D37" s="183" t="e">
        <f t="shared" si="5"/>
        <v>#DIV/0!</v>
      </c>
      <c r="E37" s="183" t="e">
        <f t="shared" si="1"/>
        <v>#DIV/0!</v>
      </c>
      <c r="F37" s="183" t="e">
        <f t="shared" si="2"/>
        <v>#DIV/0!</v>
      </c>
      <c r="G37" s="183" t="e">
        <f t="shared" si="3"/>
        <v>#DIV/0!</v>
      </c>
      <c r="H37" s="183" t="e">
        <f t="shared" si="4"/>
        <v>#DIV/0!</v>
      </c>
      <c r="I37" s="26"/>
      <c r="J37" s="20"/>
      <c r="K37" s="26"/>
      <c r="L37" s="20"/>
      <c r="M37" s="26"/>
      <c r="N37" s="29"/>
      <c r="O37" s="26"/>
    </row>
    <row r="38" spans="3:15" ht="13.5">
      <c r="C38" s="1" t="s">
        <v>3</v>
      </c>
      <c r="D38" s="183" t="e">
        <f t="shared" si="5"/>
        <v>#DIV/0!</v>
      </c>
      <c r="E38" s="183" t="e">
        <f t="shared" si="1"/>
        <v>#DIV/0!</v>
      </c>
      <c r="F38" s="183" t="e">
        <f t="shared" si="2"/>
        <v>#DIV/0!</v>
      </c>
      <c r="G38" s="183" t="e">
        <f t="shared" si="3"/>
        <v>#DIV/0!</v>
      </c>
      <c r="H38" s="183" t="e">
        <f t="shared" si="4"/>
        <v>#DIV/0!</v>
      </c>
      <c r="I38" s="26"/>
      <c r="J38" s="20"/>
      <c r="K38" s="26"/>
      <c r="L38" s="20"/>
      <c r="M38" s="26"/>
      <c r="N38" s="29"/>
      <c r="O38" s="26"/>
    </row>
    <row r="39" spans="3:15" ht="13.5">
      <c r="C39" s="1" t="s">
        <v>4</v>
      </c>
      <c r="D39" s="183" t="e">
        <f t="shared" si="5"/>
        <v>#DIV/0!</v>
      </c>
      <c r="E39" s="183" t="e">
        <f t="shared" si="1"/>
        <v>#DIV/0!</v>
      </c>
      <c r="F39" s="183" t="e">
        <f t="shared" si="2"/>
        <v>#DIV/0!</v>
      </c>
      <c r="G39" s="183" t="e">
        <f t="shared" si="3"/>
        <v>#DIV/0!</v>
      </c>
      <c r="H39" s="183" t="e">
        <f t="shared" si="4"/>
        <v>#DIV/0!</v>
      </c>
      <c r="I39" s="26"/>
      <c r="J39" s="20"/>
      <c r="K39" s="26"/>
      <c r="L39" s="20"/>
      <c r="M39" s="26"/>
      <c r="N39" s="29"/>
      <c r="O39" s="26"/>
    </row>
    <row r="40" spans="3:15" ht="13.5">
      <c r="C40" s="1" t="s">
        <v>5</v>
      </c>
      <c r="D40" s="183" t="e">
        <f t="shared" si="5"/>
        <v>#DIV/0!</v>
      </c>
      <c r="E40" s="183" t="e">
        <f t="shared" si="1"/>
        <v>#DIV/0!</v>
      </c>
      <c r="F40" s="183" t="e">
        <f t="shared" si="2"/>
        <v>#DIV/0!</v>
      </c>
      <c r="G40" s="183" t="e">
        <f t="shared" si="3"/>
        <v>#DIV/0!</v>
      </c>
      <c r="H40" s="183" t="e">
        <f t="shared" si="4"/>
        <v>#DIV/0!</v>
      </c>
      <c r="I40" s="26"/>
      <c r="J40" s="20"/>
      <c r="K40" s="26"/>
      <c r="L40" s="20"/>
      <c r="M40" s="26"/>
      <c r="N40" s="29"/>
      <c r="O40" s="26"/>
    </row>
    <row r="41" spans="3:15" ht="13.5">
      <c r="C41" s="1" t="s">
        <v>6</v>
      </c>
      <c r="D41" s="183" t="e">
        <f t="shared" si="5"/>
        <v>#DIV/0!</v>
      </c>
      <c r="E41" s="183" t="e">
        <f t="shared" si="1"/>
        <v>#DIV/0!</v>
      </c>
      <c r="F41" s="183" t="e">
        <f t="shared" si="2"/>
        <v>#DIV/0!</v>
      </c>
      <c r="G41" s="183" t="e">
        <f t="shared" si="3"/>
        <v>#DIV/0!</v>
      </c>
      <c r="H41" s="183" t="e">
        <f t="shared" si="4"/>
        <v>#DIV/0!</v>
      </c>
      <c r="I41" s="26"/>
      <c r="J41" s="20"/>
      <c r="K41" s="26"/>
      <c r="L41" s="20"/>
      <c r="M41" s="26"/>
      <c r="N41" s="29"/>
      <c r="O41" s="26"/>
    </row>
    <row r="42" spans="3:15" ht="13.5">
      <c r="C42" s="1" t="s">
        <v>7</v>
      </c>
      <c r="D42" s="183" t="e">
        <f t="shared" si="5"/>
        <v>#DIV/0!</v>
      </c>
      <c r="E42" s="183" t="e">
        <f t="shared" si="1"/>
        <v>#DIV/0!</v>
      </c>
      <c r="F42" s="183" t="e">
        <f t="shared" si="2"/>
        <v>#DIV/0!</v>
      </c>
      <c r="G42" s="183" t="e">
        <f t="shared" si="3"/>
        <v>#DIV/0!</v>
      </c>
      <c r="H42" s="183" t="e">
        <f t="shared" si="4"/>
        <v>#DIV/0!</v>
      </c>
      <c r="I42" s="26"/>
      <c r="J42" s="20"/>
      <c r="K42" s="26"/>
      <c r="L42" s="20"/>
      <c r="M42" s="26"/>
      <c r="N42" s="29"/>
      <c r="O42" s="26"/>
    </row>
    <row r="43" spans="3:15" ht="13.5">
      <c r="C43" s="1" t="s">
        <v>8</v>
      </c>
      <c r="D43" s="183" t="e">
        <f t="shared" si="5"/>
        <v>#DIV/0!</v>
      </c>
      <c r="E43" s="183" t="e">
        <f t="shared" si="1"/>
        <v>#DIV/0!</v>
      </c>
      <c r="F43" s="183" t="e">
        <f t="shared" si="2"/>
        <v>#DIV/0!</v>
      </c>
      <c r="G43" s="183" t="e">
        <f t="shared" si="3"/>
        <v>#DIV/0!</v>
      </c>
      <c r="H43" s="183" t="e">
        <f t="shared" si="4"/>
        <v>#DIV/0!</v>
      </c>
      <c r="I43" s="26"/>
      <c r="J43" s="20"/>
      <c r="K43" s="26"/>
      <c r="L43" s="20"/>
      <c r="M43" s="26"/>
      <c r="N43" s="29"/>
      <c r="O43" s="26"/>
    </row>
    <row r="44" spans="3:15" ht="13.5">
      <c r="C44" s="1" t="s">
        <v>9</v>
      </c>
      <c r="D44" s="183" t="e">
        <f t="shared" si="5"/>
        <v>#DIV/0!</v>
      </c>
      <c r="E44" s="183" t="e">
        <f t="shared" si="1"/>
        <v>#DIV/0!</v>
      </c>
      <c r="F44" s="183" t="e">
        <f t="shared" si="2"/>
        <v>#DIV/0!</v>
      </c>
      <c r="G44" s="183" t="e">
        <f t="shared" si="3"/>
        <v>#DIV/0!</v>
      </c>
      <c r="H44" s="183" t="e">
        <f t="shared" si="4"/>
        <v>#DIV/0!</v>
      </c>
      <c r="I44" s="26"/>
      <c r="J44" s="20"/>
      <c r="K44" s="26"/>
      <c r="L44" s="20"/>
      <c r="M44" s="26"/>
      <c r="N44" s="29"/>
      <c r="O44" s="26"/>
    </row>
    <row r="45" spans="3:15" ht="13.5">
      <c r="C45" s="1" t="s">
        <v>10</v>
      </c>
      <c r="D45" s="183" t="e">
        <f t="shared" si="5"/>
        <v>#DIV/0!</v>
      </c>
      <c r="E45" s="183" t="e">
        <f t="shared" si="1"/>
        <v>#DIV/0!</v>
      </c>
      <c r="F45" s="183" t="e">
        <f t="shared" si="2"/>
        <v>#DIV/0!</v>
      </c>
      <c r="G45" s="183" t="e">
        <f t="shared" si="3"/>
        <v>#DIV/0!</v>
      </c>
      <c r="H45" s="183" t="e">
        <f t="shared" si="4"/>
        <v>#DIV/0!</v>
      </c>
      <c r="I45" s="26"/>
      <c r="J45" s="20"/>
      <c r="K45" s="26"/>
      <c r="L45" s="20"/>
      <c r="M45" s="26"/>
      <c r="N45" s="29"/>
      <c r="O45" s="26"/>
    </row>
    <row r="46" spans="3:15" ht="13.5">
      <c r="C46" s="1" t="s">
        <v>11</v>
      </c>
      <c r="D46" s="183" t="e">
        <f t="shared" si="5"/>
        <v>#DIV/0!</v>
      </c>
      <c r="E46" s="183" t="e">
        <f t="shared" si="1"/>
        <v>#DIV/0!</v>
      </c>
      <c r="F46" s="183" t="e">
        <f t="shared" si="2"/>
        <v>#DIV/0!</v>
      </c>
      <c r="G46" s="183" t="e">
        <f t="shared" si="3"/>
        <v>#DIV/0!</v>
      </c>
      <c r="H46" s="183" t="e">
        <f t="shared" si="4"/>
        <v>#DIV/0!</v>
      </c>
      <c r="I46" s="26"/>
      <c r="J46" s="20"/>
      <c r="K46" s="26"/>
      <c r="L46" s="20"/>
      <c r="M46" s="26"/>
      <c r="N46" s="29"/>
      <c r="O46" s="26"/>
    </row>
    <row r="47" spans="3:15" ht="13.5">
      <c r="C47" s="1" t="s">
        <v>12</v>
      </c>
      <c r="D47" s="5">
        <f t="shared" si="5"/>
        <v>0.5475168608215818</v>
      </c>
      <c r="E47" s="5">
        <f t="shared" si="1"/>
        <v>0.22501532801961988</v>
      </c>
      <c r="F47" s="5">
        <f t="shared" si="2"/>
        <v>0.12017167381974249</v>
      </c>
      <c r="G47" s="5">
        <f t="shared" si="3"/>
        <v>0.04598405885959534</v>
      </c>
      <c r="H47" s="5">
        <f t="shared" si="4"/>
        <v>0.061312078479460456</v>
      </c>
      <c r="I47" s="26"/>
      <c r="J47" s="20"/>
      <c r="K47" s="26"/>
      <c r="L47" s="20"/>
      <c r="M47" s="26"/>
      <c r="N47" s="29"/>
      <c r="O47" s="26"/>
    </row>
    <row r="48" spans="3:15" ht="13.5">
      <c r="C48" s="1" t="s">
        <v>13</v>
      </c>
      <c r="D48" s="5">
        <f t="shared" si="5"/>
        <v>0.5144483362521891</v>
      </c>
      <c r="E48" s="5">
        <f t="shared" si="1"/>
        <v>0.2521891418563923</v>
      </c>
      <c r="F48" s="5">
        <f t="shared" si="2"/>
        <v>0.12040280210157618</v>
      </c>
      <c r="G48" s="5">
        <f t="shared" si="3"/>
        <v>0.053852889667250436</v>
      </c>
      <c r="H48" s="5">
        <f t="shared" si="4"/>
        <v>0.05910683012259194</v>
      </c>
      <c r="I48" s="26"/>
      <c r="J48" s="20"/>
      <c r="K48" s="26"/>
      <c r="L48" s="20"/>
      <c r="M48" s="26"/>
      <c r="N48" s="29"/>
      <c r="O48" s="26"/>
    </row>
    <row r="49" spans="3:15" ht="13.5">
      <c r="C49" s="1" t="s">
        <v>14</v>
      </c>
      <c r="D49" s="5">
        <f t="shared" si="5"/>
        <v>0.4569125852448853</v>
      </c>
      <c r="E49" s="5">
        <f t="shared" si="1"/>
        <v>0.23558586484810912</v>
      </c>
      <c r="F49" s="5">
        <f t="shared" si="2"/>
        <v>0.12988220706757594</v>
      </c>
      <c r="G49" s="5">
        <f t="shared" si="3"/>
        <v>0.07563546187228766</v>
      </c>
      <c r="H49" s="5">
        <f t="shared" si="4"/>
        <v>0.10198388096714198</v>
      </c>
      <c r="I49" s="26"/>
      <c r="J49" s="20"/>
      <c r="K49" s="26"/>
      <c r="L49" s="20"/>
      <c r="M49" s="26"/>
      <c r="N49" s="29"/>
      <c r="O49" s="26"/>
    </row>
    <row r="50" spans="3:15" ht="13.5">
      <c r="C50" s="1" t="s">
        <v>15</v>
      </c>
      <c r="D50" s="183" t="e">
        <f t="shared" si="5"/>
        <v>#DIV/0!</v>
      </c>
      <c r="E50" s="183" t="e">
        <f t="shared" si="1"/>
        <v>#DIV/0!</v>
      </c>
      <c r="F50" s="183" t="e">
        <f t="shared" si="2"/>
        <v>#DIV/0!</v>
      </c>
      <c r="G50" s="183" t="e">
        <f t="shared" si="3"/>
        <v>#DIV/0!</v>
      </c>
      <c r="H50" s="183" t="e">
        <f t="shared" si="4"/>
        <v>#DIV/0!</v>
      </c>
      <c r="I50" s="26"/>
      <c r="J50" s="20"/>
      <c r="K50" s="26"/>
      <c r="L50" s="20"/>
      <c r="M50" s="26"/>
      <c r="N50" s="29"/>
      <c r="O50" s="26"/>
    </row>
    <row r="51" spans="3:15" ht="13.5">
      <c r="C51" s="1" t="s">
        <v>16</v>
      </c>
      <c r="D51" s="5">
        <f t="shared" si="5"/>
        <v>0.5398809523809524</v>
      </c>
      <c r="E51" s="5">
        <f t="shared" si="1"/>
        <v>0.23452380952380952</v>
      </c>
      <c r="F51" s="5">
        <f t="shared" si="2"/>
        <v>0.11488095238095238</v>
      </c>
      <c r="G51" s="5">
        <f t="shared" si="3"/>
        <v>0.05178571428571429</v>
      </c>
      <c r="H51" s="5">
        <f t="shared" si="4"/>
        <v>0.05892857142857143</v>
      </c>
      <c r="I51" s="26"/>
      <c r="J51" s="211" t="s">
        <v>482</v>
      </c>
      <c r="K51" s="212"/>
      <c r="L51" s="212"/>
      <c r="M51" s="212"/>
      <c r="N51" s="212"/>
      <c r="O51" s="212"/>
    </row>
    <row r="52" spans="3:15" ht="13.5">
      <c r="C52" s="1"/>
      <c r="D52" s="5"/>
      <c r="E52" s="5"/>
      <c r="F52" s="5"/>
      <c r="G52" s="5"/>
      <c r="H52" s="5"/>
      <c r="I52" s="26"/>
      <c r="J52" s="212"/>
      <c r="K52" s="212"/>
      <c r="L52" s="212"/>
      <c r="M52" s="212"/>
      <c r="N52" s="212"/>
      <c r="O52" s="212"/>
    </row>
    <row r="53" spans="3:15" ht="13.5">
      <c r="C53" s="1" t="s">
        <v>17</v>
      </c>
      <c r="D53" s="5">
        <f>+D25/N25</f>
        <v>0.5043645845142274</v>
      </c>
      <c r="E53" s="5">
        <f>+F25/N25</f>
        <v>0.23772814873597098</v>
      </c>
      <c r="F53" s="5">
        <f>+H25/N25</f>
        <v>0.12277519555605941</v>
      </c>
      <c r="G53" s="5">
        <f>+J25/N25</f>
        <v>0.059970524883800023</v>
      </c>
      <c r="H53" s="5">
        <f>+L25/N25</f>
        <v>0.07516154630994218</v>
      </c>
      <c r="I53" s="26"/>
      <c r="J53" s="213"/>
      <c r="K53" s="213"/>
      <c r="L53" s="213"/>
      <c r="M53" s="213"/>
      <c r="N53" s="213"/>
      <c r="O53" s="213"/>
    </row>
    <row r="54" spans="3:15" ht="13.5">
      <c r="C54" s="19"/>
      <c r="D54" s="20"/>
      <c r="E54" s="26"/>
      <c r="F54" s="20"/>
      <c r="G54" s="26"/>
      <c r="H54" s="20"/>
      <c r="I54" s="26"/>
      <c r="J54" s="20"/>
      <c r="K54" s="26"/>
      <c r="L54" s="20"/>
      <c r="M54" s="26"/>
      <c r="N54" s="29"/>
      <c r="O54" s="26"/>
    </row>
    <row r="55" spans="3:15" ht="13.5">
      <c r="C55" s="19"/>
      <c r="D55" s="20"/>
      <c r="E55" s="26"/>
      <c r="F55" s="20"/>
      <c r="G55" s="26"/>
      <c r="H55" s="20"/>
      <c r="I55" s="26"/>
      <c r="J55" s="20"/>
      <c r="K55" s="26"/>
      <c r="L55" s="20"/>
      <c r="M55" s="26"/>
      <c r="N55" s="29"/>
      <c r="O55" s="26"/>
    </row>
    <row r="56" spans="3:15" ht="13.5">
      <c r="C56" s="19"/>
      <c r="D56" s="20"/>
      <c r="E56" s="26"/>
      <c r="F56" s="20"/>
      <c r="G56" s="26"/>
      <c r="H56" s="20"/>
      <c r="I56" s="26"/>
      <c r="J56" s="20"/>
      <c r="K56" s="26"/>
      <c r="L56" s="20"/>
      <c r="M56" s="26"/>
      <c r="N56" s="29"/>
      <c r="O56" s="26"/>
    </row>
    <row r="57" spans="3:15" ht="13.5">
      <c r="C57" s="19"/>
      <c r="D57" s="20"/>
      <c r="E57" s="26"/>
      <c r="F57" s="20"/>
      <c r="G57" s="26"/>
      <c r="H57" s="20"/>
      <c r="I57" s="26"/>
      <c r="J57" s="20"/>
      <c r="K57" s="26"/>
      <c r="L57" s="20"/>
      <c r="M57" s="26"/>
      <c r="N57" s="29"/>
      <c r="O57" s="26"/>
    </row>
    <row r="58" spans="3:15" ht="13.5">
      <c r="C58" s="19"/>
      <c r="D58" s="20"/>
      <c r="E58" s="26"/>
      <c r="F58" s="20"/>
      <c r="G58" s="26"/>
      <c r="H58" s="20"/>
      <c r="I58" s="26"/>
      <c r="J58" s="20"/>
      <c r="K58" s="26"/>
      <c r="L58" s="20"/>
      <c r="M58" s="26"/>
      <c r="N58" s="29"/>
      <c r="O58" s="26"/>
    </row>
    <row r="60" spans="3:8" ht="13.5">
      <c r="C60" s="207" t="s">
        <v>46</v>
      </c>
      <c r="D60" s="207"/>
      <c r="E60" s="207"/>
      <c r="F60" s="207"/>
      <c r="G60" s="207"/>
      <c r="H60" s="207"/>
    </row>
    <row r="61" spans="3:15" ht="13.5">
      <c r="C61" s="202"/>
      <c r="D61" s="210" t="s">
        <v>47</v>
      </c>
      <c r="E61" s="210"/>
      <c r="F61" s="210" t="s">
        <v>48</v>
      </c>
      <c r="G61" s="210"/>
      <c r="H61" s="210" t="s">
        <v>49</v>
      </c>
      <c r="I61" s="210"/>
      <c r="J61" s="210" t="s">
        <v>50</v>
      </c>
      <c r="K61" s="210"/>
      <c r="L61" s="210" t="s">
        <v>51</v>
      </c>
      <c r="M61" s="210"/>
      <c r="N61" s="210" t="s">
        <v>52</v>
      </c>
      <c r="O61" s="210"/>
    </row>
    <row r="62" spans="3:15" ht="13.5">
      <c r="C62" s="202"/>
      <c r="D62" s="17" t="s">
        <v>19</v>
      </c>
      <c r="E62" s="18" t="s">
        <v>26</v>
      </c>
      <c r="F62" s="17" t="s">
        <v>19</v>
      </c>
      <c r="G62" s="18" t="s">
        <v>26</v>
      </c>
      <c r="H62" s="17" t="s">
        <v>19</v>
      </c>
      <c r="I62" s="18" t="s">
        <v>26</v>
      </c>
      <c r="J62" s="17" t="s">
        <v>19</v>
      </c>
      <c r="K62" s="18" t="s">
        <v>26</v>
      </c>
      <c r="L62" s="17" t="s">
        <v>19</v>
      </c>
      <c r="M62" s="18" t="s">
        <v>26</v>
      </c>
      <c r="N62" s="17" t="s">
        <v>19</v>
      </c>
      <c r="O62" s="18" t="s">
        <v>26</v>
      </c>
    </row>
    <row r="63" spans="3:15" ht="13.5">
      <c r="C63" s="1" t="s">
        <v>0</v>
      </c>
      <c r="D63" s="6"/>
      <c r="E63" s="22"/>
      <c r="F63" s="6"/>
      <c r="G63" s="22"/>
      <c r="H63" s="6"/>
      <c r="I63" s="22"/>
      <c r="J63" s="6"/>
      <c r="K63" s="22"/>
      <c r="L63" s="6"/>
      <c r="M63" s="22"/>
      <c r="N63" s="6"/>
      <c r="O63" s="22"/>
    </row>
    <row r="64" spans="3:15" ht="13.5">
      <c r="C64" s="1" t="s">
        <v>1</v>
      </c>
      <c r="D64" s="6"/>
      <c r="E64" s="22"/>
      <c r="F64" s="6"/>
      <c r="G64" s="22"/>
      <c r="H64" s="6"/>
      <c r="I64" s="22"/>
      <c r="J64" s="6"/>
      <c r="K64" s="22"/>
      <c r="L64" s="6"/>
      <c r="M64" s="22"/>
      <c r="N64" s="6"/>
      <c r="O64" s="22"/>
    </row>
    <row r="65" spans="3:16" ht="13.5">
      <c r="C65" s="1" t="s">
        <v>2</v>
      </c>
      <c r="D65" s="6"/>
      <c r="E65" s="22"/>
      <c r="F65" s="6"/>
      <c r="G65" s="22"/>
      <c r="H65" s="6"/>
      <c r="I65" s="22"/>
      <c r="J65" s="6"/>
      <c r="K65" s="22"/>
      <c r="L65" s="6"/>
      <c r="M65" s="22"/>
      <c r="N65" s="6"/>
      <c r="O65" s="22"/>
      <c r="P65" t="s">
        <v>455</v>
      </c>
    </row>
    <row r="66" spans="3:16" ht="13.5">
      <c r="C66" s="1" t="s">
        <v>3</v>
      </c>
      <c r="D66" s="6"/>
      <c r="E66" s="22"/>
      <c r="F66" s="6"/>
      <c r="G66" s="22"/>
      <c r="H66" s="6"/>
      <c r="I66" s="22"/>
      <c r="J66" s="6"/>
      <c r="K66" s="22"/>
      <c r="L66" s="6"/>
      <c r="M66" s="22"/>
      <c r="N66" s="6"/>
      <c r="O66" s="22"/>
      <c r="P66" t="s">
        <v>456</v>
      </c>
    </row>
    <row r="67" spans="3:16" ht="13.5">
      <c r="C67" s="1" t="s">
        <v>4</v>
      </c>
      <c r="D67" s="6"/>
      <c r="E67" s="22"/>
      <c r="F67" s="6"/>
      <c r="G67" s="22"/>
      <c r="H67" s="6"/>
      <c r="I67" s="22"/>
      <c r="J67" s="6"/>
      <c r="K67" s="22"/>
      <c r="L67" s="6"/>
      <c r="M67" s="22"/>
      <c r="N67" s="6"/>
      <c r="O67" s="22"/>
      <c r="P67" t="s">
        <v>450</v>
      </c>
    </row>
    <row r="68" spans="3:16" ht="13.5">
      <c r="C68" s="1" t="s">
        <v>5</v>
      </c>
      <c r="D68" s="6"/>
      <c r="E68" s="22"/>
      <c r="F68" s="6"/>
      <c r="G68" s="22"/>
      <c r="H68" s="6"/>
      <c r="I68" s="22"/>
      <c r="J68" s="6"/>
      <c r="K68" s="22"/>
      <c r="L68" s="6"/>
      <c r="M68" s="22"/>
      <c r="N68" s="6"/>
      <c r="O68" s="22"/>
      <c r="P68" t="s">
        <v>379</v>
      </c>
    </row>
    <row r="69" spans="3:16" ht="13.5">
      <c r="C69" s="1" t="s">
        <v>6</v>
      </c>
      <c r="D69" s="6"/>
      <c r="E69" s="22"/>
      <c r="F69" s="6"/>
      <c r="G69" s="22"/>
      <c r="H69" s="6"/>
      <c r="I69" s="22"/>
      <c r="J69" s="6"/>
      <c r="K69" s="22"/>
      <c r="L69" s="6"/>
      <c r="M69" s="22"/>
      <c r="N69" s="6"/>
      <c r="O69" s="22"/>
      <c r="P69" s="135" t="s">
        <v>457</v>
      </c>
    </row>
    <row r="70" spans="3:15" ht="13.5">
      <c r="C70" s="1" t="s">
        <v>7</v>
      </c>
      <c r="D70" s="6"/>
      <c r="E70" s="22"/>
      <c r="F70" s="6"/>
      <c r="G70" s="22"/>
      <c r="H70" s="6"/>
      <c r="I70" s="22"/>
      <c r="J70" s="6"/>
      <c r="K70" s="22"/>
      <c r="L70" s="6"/>
      <c r="M70" s="22"/>
      <c r="N70" s="6"/>
      <c r="O70" s="22"/>
    </row>
    <row r="71" spans="3:15" ht="13.5">
      <c r="C71" s="1" t="s">
        <v>8</v>
      </c>
      <c r="D71" s="6"/>
      <c r="E71" s="22"/>
      <c r="F71" s="6"/>
      <c r="G71" s="22"/>
      <c r="H71" s="6"/>
      <c r="I71" s="22"/>
      <c r="J71" s="6"/>
      <c r="K71" s="22"/>
      <c r="L71" s="6"/>
      <c r="M71" s="22"/>
      <c r="N71" s="6"/>
      <c r="O71" s="22"/>
    </row>
    <row r="72" spans="3:16" ht="13.5">
      <c r="C72" s="1" t="s">
        <v>9</v>
      </c>
      <c r="D72" s="6"/>
      <c r="E72" s="22"/>
      <c r="F72" s="6"/>
      <c r="G72" s="22"/>
      <c r="H72" s="6"/>
      <c r="I72" s="22"/>
      <c r="J72" s="6"/>
      <c r="K72" s="22"/>
      <c r="L72" s="6"/>
      <c r="M72" s="22"/>
      <c r="N72" s="6"/>
      <c r="O72" s="22"/>
      <c r="P72" t="s">
        <v>379</v>
      </c>
    </row>
    <row r="73" spans="3:16" ht="13.5">
      <c r="C73" s="1" t="s">
        <v>10</v>
      </c>
      <c r="D73" s="6"/>
      <c r="E73" s="22"/>
      <c r="F73" s="6"/>
      <c r="G73" s="22"/>
      <c r="H73" s="6"/>
      <c r="I73" s="22"/>
      <c r="J73" s="6"/>
      <c r="K73" s="22"/>
      <c r="L73" s="6"/>
      <c r="M73" s="22"/>
      <c r="N73" s="6"/>
      <c r="O73" s="22"/>
      <c r="P73" t="s">
        <v>387</v>
      </c>
    </row>
    <row r="74" spans="3:15" ht="13.5">
      <c r="C74" s="1" t="s">
        <v>11</v>
      </c>
      <c r="D74" s="6"/>
      <c r="E74" s="22"/>
      <c r="F74" s="6"/>
      <c r="G74" s="22"/>
      <c r="H74" s="6"/>
      <c r="I74" s="22"/>
      <c r="J74" s="6"/>
      <c r="K74" s="22"/>
      <c r="L74" s="6"/>
      <c r="M74" s="22"/>
      <c r="N74" s="6"/>
      <c r="O74" s="22"/>
    </row>
    <row r="75" spans="3:15" ht="13.5">
      <c r="C75" s="1" t="s">
        <v>12</v>
      </c>
      <c r="D75" s="6">
        <v>0</v>
      </c>
      <c r="E75" s="22"/>
      <c r="F75" s="6">
        <v>19</v>
      </c>
      <c r="G75" s="22"/>
      <c r="H75" s="6">
        <v>40</v>
      </c>
      <c r="I75" s="22"/>
      <c r="J75" s="6">
        <v>75</v>
      </c>
      <c r="K75" s="22"/>
      <c r="L75" s="6">
        <v>136</v>
      </c>
      <c r="M75" s="22"/>
      <c r="N75" s="6">
        <v>499</v>
      </c>
      <c r="O75" s="22"/>
    </row>
    <row r="76" spans="3:15" ht="13.5">
      <c r="C76" s="1" t="s">
        <v>13</v>
      </c>
      <c r="D76" s="6">
        <v>1</v>
      </c>
      <c r="E76" s="22"/>
      <c r="F76" s="6">
        <v>20</v>
      </c>
      <c r="G76" s="22"/>
      <c r="H76" s="6">
        <v>92</v>
      </c>
      <c r="I76" s="22"/>
      <c r="J76" s="6">
        <v>179</v>
      </c>
      <c r="K76" s="22"/>
      <c r="L76" s="6">
        <v>283</v>
      </c>
      <c r="M76" s="22"/>
      <c r="N76" s="6">
        <v>511</v>
      </c>
      <c r="O76" s="22"/>
    </row>
    <row r="77" spans="3:15" ht="13.5">
      <c r="C77" s="1" t="s">
        <v>14</v>
      </c>
      <c r="D77" s="6">
        <v>2</v>
      </c>
      <c r="E77" s="22">
        <v>1</v>
      </c>
      <c r="F77" s="6">
        <v>39</v>
      </c>
      <c r="G77" s="22">
        <v>0.8223</v>
      </c>
      <c r="H77" s="6">
        <v>128</v>
      </c>
      <c r="I77" s="22">
        <v>0.8643</v>
      </c>
      <c r="J77" s="6">
        <v>337</v>
      </c>
      <c r="K77" s="22">
        <v>0.9188</v>
      </c>
      <c r="L77" s="6">
        <v>398</v>
      </c>
      <c r="M77" s="22">
        <v>0.9268</v>
      </c>
      <c r="N77" s="6">
        <v>1298</v>
      </c>
      <c r="O77" s="22">
        <v>0.9752</v>
      </c>
    </row>
    <row r="78" spans="3:16" ht="13.5">
      <c r="C78" s="1" t="s">
        <v>15</v>
      </c>
      <c r="D78" s="6"/>
      <c r="E78" s="22"/>
      <c r="F78" s="6"/>
      <c r="G78" s="22"/>
      <c r="H78" s="6"/>
      <c r="I78" s="22"/>
      <c r="J78" s="6"/>
      <c r="K78" s="22"/>
      <c r="L78" s="6"/>
      <c r="M78" s="22"/>
      <c r="N78" s="6"/>
      <c r="O78" s="22"/>
      <c r="P78" t="s">
        <v>387</v>
      </c>
    </row>
    <row r="79" spans="3:15" ht="13.5">
      <c r="C79" s="1" t="s">
        <v>16</v>
      </c>
      <c r="D79" s="6">
        <v>0</v>
      </c>
      <c r="E79" s="22"/>
      <c r="F79" s="6">
        <v>15</v>
      </c>
      <c r="G79" s="22"/>
      <c r="H79" s="6">
        <v>51</v>
      </c>
      <c r="I79" s="22"/>
      <c r="J79" s="6">
        <v>119</v>
      </c>
      <c r="K79" s="22"/>
      <c r="L79" s="6">
        <v>153</v>
      </c>
      <c r="M79" s="22"/>
      <c r="N79" s="6">
        <v>497</v>
      </c>
      <c r="O79" s="22"/>
    </row>
    <row r="80" spans="3:15" ht="13.5">
      <c r="C80" s="1"/>
      <c r="D80" s="6"/>
      <c r="E80" s="22"/>
      <c r="F80" s="6"/>
      <c r="G80" s="22"/>
      <c r="H80" s="6"/>
      <c r="I80" s="22"/>
      <c r="J80" s="6"/>
      <c r="K80" s="22"/>
      <c r="L80" s="6"/>
      <c r="M80" s="22"/>
      <c r="N80" s="6"/>
      <c r="O80" s="22"/>
    </row>
    <row r="81" spans="3:15" ht="13.5">
      <c r="C81" s="1" t="s">
        <v>17</v>
      </c>
      <c r="D81" s="6">
        <f>SUM(D63:D79)</f>
        <v>3</v>
      </c>
      <c r="E81" s="22">
        <f>AVERAGE(E63:E79)</f>
        <v>1</v>
      </c>
      <c r="F81" s="6">
        <f>SUM(F63:F79)</f>
        <v>93</v>
      </c>
      <c r="G81" s="22">
        <f>AVERAGE(G63:G79)</f>
        <v>0.8223</v>
      </c>
      <c r="H81" s="6">
        <f>SUM(H63:H79)</f>
        <v>311</v>
      </c>
      <c r="I81" s="22">
        <f>AVERAGE(I63:I79)</f>
        <v>0.8643</v>
      </c>
      <c r="J81" s="6">
        <f>SUM(J63:J79)</f>
        <v>710</v>
      </c>
      <c r="K81" s="22">
        <f>AVERAGE(K63:K79)</f>
        <v>0.9188</v>
      </c>
      <c r="L81" s="6">
        <f>SUM(L63:L79)</f>
        <v>970</v>
      </c>
      <c r="M81" s="22">
        <f>AVERAGE(M63:M79)</f>
        <v>0.9268</v>
      </c>
      <c r="N81" s="6">
        <f>SUM(N63:N79)</f>
        <v>2805</v>
      </c>
      <c r="O81" s="22">
        <f>AVERAGE(O63:O79)</f>
        <v>0.9752</v>
      </c>
    </row>
    <row r="82" spans="3:15" ht="13.5">
      <c r="C82" s="19"/>
      <c r="D82" s="20"/>
      <c r="E82" s="26"/>
      <c r="F82" s="20"/>
      <c r="G82" s="26"/>
      <c r="H82" s="20"/>
      <c r="I82" s="26"/>
      <c r="J82" s="20"/>
      <c r="K82" s="26"/>
      <c r="L82" s="20"/>
      <c r="M82" s="26"/>
      <c r="N82" s="20"/>
      <c r="O82" s="26"/>
    </row>
    <row r="83" spans="3:15" ht="13.5">
      <c r="C83" s="19"/>
      <c r="D83" s="20"/>
      <c r="E83" s="26"/>
      <c r="F83" s="20"/>
      <c r="G83" s="26"/>
      <c r="H83" s="20"/>
      <c r="I83" s="26"/>
      <c r="J83" s="20"/>
      <c r="K83" s="26"/>
      <c r="L83" s="20"/>
      <c r="M83" s="26"/>
      <c r="N83" s="20"/>
      <c r="O83" s="26"/>
    </row>
    <row r="84" spans="3:15" ht="13.5">
      <c r="C84" s="19"/>
      <c r="D84" s="20"/>
      <c r="E84" s="26"/>
      <c r="F84" s="20"/>
      <c r="G84" s="26"/>
      <c r="H84" s="20"/>
      <c r="I84" s="26"/>
      <c r="J84" s="20"/>
      <c r="K84" s="26"/>
      <c r="L84" s="20"/>
      <c r="M84" s="26"/>
      <c r="N84" s="20"/>
      <c r="O84" s="26"/>
    </row>
    <row r="85" spans="3:15" ht="13.5">
      <c r="C85" s="19"/>
      <c r="D85" s="20"/>
      <c r="E85" s="26"/>
      <c r="F85" s="20"/>
      <c r="G85" s="26"/>
      <c r="H85" s="20"/>
      <c r="I85" s="26"/>
      <c r="J85" s="20"/>
      <c r="K85" s="26"/>
      <c r="L85" s="20"/>
      <c r="M85" s="26"/>
      <c r="N85" s="20"/>
      <c r="O85" s="26"/>
    </row>
    <row r="86" spans="3:15" ht="13.5">
      <c r="C86" s="19"/>
      <c r="D86" s="20"/>
      <c r="E86" s="26"/>
      <c r="F86" s="20"/>
      <c r="G86" s="26"/>
      <c r="H86" s="20"/>
      <c r="I86" s="26"/>
      <c r="J86" s="20"/>
      <c r="K86" s="26"/>
      <c r="L86" s="20"/>
      <c r="M86" s="26"/>
      <c r="N86" s="20"/>
      <c r="O86" s="26"/>
    </row>
    <row r="87" spans="3:15" ht="13.5">
      <c r="C87" s="19"/>
      <c r="D87" s="20"/>
      <c r="E87" s="26"/>
      <c r="F87" s="20"/>
      <c r="G87" s="26"/>
      <c r="H87" s="20"/>
      <c r="I87" s="26"/>
      <c r="J87" s="20"/>
      <c r="K87" s="26"/>
      <c r="L87" s="20"/>
      <c r="M87" s="26"/>
      <c r="N87" s="20"/>
      <c r="O87" s="26"/>
    </row>
    <row r="88" spans="3:15" ht="13.5">
      <c r="C88" s="19"/>
      <c r="D88" s="20"/>
      <c r="E88" s="26"/>
      <c r="F88" s="20"/>
      <c r="G88" s="26"/>
      <c r="H88" s="20"/>
      <c r="I88" s="26"/>
      <c r="J88" s="20"/>
      <c r="K88" s="26"/>
      <c r="L88" s="20"/>
      <c r="M88" s="26"/>
      <c r="N88" s="20"/>
      <c r="O88" s="26"/>
    </row>
    <row r="89" spans="3:15" ht="13.5">
      <c r="C89" s="208" t="s">
        <v>60</v>
      </c>
      <c r="D89" s="207"/>
      <c r="E89" s="26"/>
      <c r="F89" s="20"/>
      <c r="G89" s="26"/>
      <c r="H89" s="20"/>
      <c r="I89" s="26"/>
      <c r="J89" s="20"/>
      <c r="K89" s="26"/>
      <c r="L89" s="20"/>
      <c r="M89" s="26"/>
      <c r="N89" s="20"/>
      <c r="O89" s="26"/>
    </row>
    <row r="90" spans="3:15" ht="13.5">
      <c r="C90" s="1"/>
      <c r="D90" s="27" t="s">
        <v>47</v>
      </c>
      <c r="E90" s="28" t="s">
        <v>48</v>
      </c>
      <c r="F90" s="27" t="s">
        <v>49</v>
      </c>
      <c r="G90" s="28" t="s">
        <v>50</v>
      </c>
      <c r="H90" s="27" t="s">
        <v>51</v>
      </c>
      <c r="I90" s="28" t="s">
        <v>52</v>
      </c>
      <c r="J90" s="27" t="s">
        <v>59</v>
      </c>
      <c r="K90" s="26"/>
      <c r="L90" s="20"/>
      <c r="M90" s="26"/>
      <c r="N90" s="20"/>
      <c r="O90" s="26"/>
    </row>
    <row r="91" spans="3:15" ht="13.5">
      <c r="C91" s="1" t="s">
        <v>0</v>
      </c>
      <c r="D91" s="183" t="e">
        <f aca="true" t="shared" si="6" ref="D91:D107">+D63/(J91)</f>
        <v>#DIV/0!</v>
      </c>
      <c r="E91" s="183" t="e">
        <f aca="true" t="shared" si="7" ref="E91:E107">+F63/J91</f>
        <v>#DIV/0!</v>
      </c>
      <c r="F91" s="183" t="e">
        <f aca="true" t="shared" si="8" ref="F91:F107">+H63/J91</f>
        <v>#DIV/0!</v>
      </c>
      <c r="G91" s="183" t="e">
        <f aca="true" t="shared" si="9" ref="G91:G107">+J63/J91</f>
        <v>#DIV/0!</v>
      </c>
      <c r="H91" s="183" t="e">
        <f aca="true" t="shared" si="10" ref="H91:H107">+L63/J91</f>
        <v>#DIV/0!</v>
      </c>
      <c r="I91" s="183" t="e">
        <f aca="true" t="shared" si="11" ref="I91:I107">+N63/J91</f>
        <v>#DIV/0!</v>
      </c>
      <c r="J91" s="184">
        <f aca="true" t="shared" si="12" ref="J91:J107">+D63+F63+H63+J63+L63+N63</f>
        <v>0</v>
      </c>
      <c r="K91" s="26"/>
      <c r="L91" s="20"/>
      <c r="M91" s="26"/>
      <c r="N91" s="20"/>
      <c r="O91" s="26"/>
    </row>
    <row r="92" spans="3:15" ht="13.5">
      <c r="C92" s="1" t="s">
        <v>1</v>
      </c>
      <c r="D92" s="183" t="e">
        <f t="shared" si="6"/>
        <v>#DIV/0!</v>
      </c>
      <c r="E92" s="183" t="e">
        <f t="shared" si="7"/>
        <v>#DIV/0!</v>
      </c>
      <c r="F92" s="183" t="e">
        <f t="shared" si="8"/>
        <v>#DIV/0!</v>
      </c>
      <c r="G92" s="183" t="e">
        <f t="shared" si="9"/>
        <v>#DIV/0!</v>
      </c>
      <c r="H92" s="183" t="e">
        <f t="shared" si="10"/>
        <v>#DIV/0!</v>
      </c>
      <c r="I92" s="183" t="e">
        <f t="shared" si="11"/>
        <v>#DIV/0!</v>
      </c>
      <c r="J92" s="184">
        <f t="shared" si="12"/>
        <v>0</v>
      </c>
      <c r="K92" s="26"/>
      <c r="L92" s="20"/>
      <c r="M92" s="26"/>
      <c r="N92" s="20"/>
      <c r="O92" s="26"/>
    </row>
    <row r="93" spans="3:15" ht="13.5">
      <c r="C93" s="1" t="s">
        <v>2</v>
      </c>
      <c r="D93" s="183" t="e">
        <f t="shared" si="6"/>
        <v>#DIV/0!</v>
      </c>
      <c r="E93" s="183" t="e">
        <f t="shared" si="7"/>
        <v>#DIV/0!</v>
      </c>
      <c r="F93" s="183" t="e">
        <f t="shared" si="8"/>
        <v>#DIV/0!</v>
      </c>
      <c r="G93" s="183" t="e">
        <f t="shared" si="9"/>
        <v>#DIV/0!</v>
      </c>
      <c r="H93" s="183" t="e">
        <f t="shared" si="10"/>
        <v>#DIV/0!</v>
      </c>
      <c r="I93" s="183" t="e">
        <f t="shared" si="11"/>
        <v>#DIV/0!</v>
      </c>
      <c r="J93" s="184">
        <f t="shared" si="12"/>
        <v>0</v>
      </c>
      <c r="K93" s="26"/>
      <c r="L93" s="20"/>
      <c r="M93" s="26"/>
      <c r="N93" s="20"/>
      <c r="O93" s="26"/>
    </row>
    <row r="94" spans="3:15" ht="13.5">
      <c r="C94" s="1" t="s">
        <v>3</v>
      </c>
      <c r="D94" s="183" t="e">
        <f t="shared" si="6"/>
        <v>#DIV/0!</v>
      </c>
      <c r="E94" s="183" t="e">
        <f t="shared" si="7"/>
        <v>#DIV/0!</v>
      </c>
      <c r="F94" s="183" t="e">
        <f t="shared" si="8"/>
        <v>#DIV/0!</v>
      </c>
      <c r="G94" s="183" t="e">
        <f t="shared" si="9"/>
        <v>#DIV/0!</v>
      </c>
      <c r="H94" s="183" t="e">
        <f t="shared" si="10"/>
        <v>#DIV/0!</v>
      </c>
      <c r="I94" s="183" t="e">
        <f t="shared" si="11"/>
        <v>#DIV/0!</v>
      </c>
      <c r="J94" s="184">
        <f t="shared" si="12"/>
        <v>0</v>
      </c>
      <c r="K94" s="26"/>
      <c r="L94" s="20"/>
      <c r="M94" s="26"/>
      <c r="N94" s="20"/>
      <c r="O94" s="26"/>
    </row>
    <row r="95" spans="3:15" ht="13.5">
      <c r="C95" s="1" t="s">
        <v>4</v>
      </c>
      <c r="D95" s="183" t="e">
        <f t="shared" si="6"/>
        <v>#DIV/0!</v>
      </c>
      <c r="E95" s="183" t="e">
        <f t="shared" si="7"/>
        <v>#DIV/0!</v>
      </c>
      <c r="F95" s="183" t="e">
        <f t="shared" si="8"/>
        <v>#DIV/0!</v>
      </c>
      <c r="G95" s="183" t="e">
        <f t="shared" si="9"/>
        <v>#DIV/0!</v>
      </c>
      <c r="H95" s="183" t="e">
        <f t="shared" si="10"/>
        <v>#DIV/0!</v>
      </c>
      <c r="I95" s="183" t="e">
        <f t="shared" si="11"/>
        <v>#DIV/0!</v>
      </c>
      <c r="J95" s="184">
        <f t="shared" si="12"/>
        <v>0</v>
      </c>
      <c r="K95" s="26"/>
      <c r="L95" s="20"/>
      <c r="M95" s="26"/>
      <c r="N95" s="20"/>
      <c r="O95" s="26"/>
    </row>
    <row r="96" spans="3:15" ht="13.5">
      <c r="C96" s="1" t="s">
        <v>5</v>
      </c>
      <c r="D96" s="183" t="e">
        <f t="shared" si="6"/>
        <v>#DIV/0!</v>
      </c>
      <c r="E96" s="183" t="e">
        <f t="shared" si="7"/>
        <v>#DIV/0!</v>
      </c>
      <c r="F96" s="183" t="e">
        <f t="shared" si="8"/>
        <v>#DIV/0!</v>
      </c>
      <c r="G96" s="183" t="e">
        <f t="shared" si="9"/>
        <v>#DIV/0!</v>
      </c>
      <c r="H96" s="183" t="e">
        <f t="shared" si="10"/>
        <v>#DIV/0!</v>
      </c>
      <c r="I96" s="183" t="e">
        <f t="shared" si="11"/>
        <v>#DIV/0!</v>
      </c>
      <c r="J96" s="184">
        <f t="shared" si="12"/>
        <v>0</v>
      </c>
      <c r="K96" s="26"/>
      <c r="L96" s="20"/>
      <c r="M96" s="26"/>
      <c r="N96" s="20"/>
      <c r="O96" s="26"/>
    </row>
    <row r="97" spans="3:15" ht="13.5">
      <c r="C97" s="1" t="s">
        <v>6</v>
      </c>
      <c r="D97" s="183" t="e">
        <f t="shared" si="6"/>
        <v>#DIV/0!</v>
      </c>
      <c r="E97" s="183" t="e">
        <f t="shared" si="7"/>
        <v>#DIV/0!</v>
      </c>
      <c r="F97" s="183" t="e">
        <f t="shared" si="8"/>
        <v>#DIV/0!</v>
      </c>
      <c r="G97" s="183" t="e">
        <f t="shared" si="9"/>
        <v>#DIV/0!</v>
      </c>
      <c r="H97" s="183" t="e">
        <f t="shared" si="10"/>
        <v>#DIV/0!</v>
      </c>
      <c r="I97" s="183" t="e">
        <f t="shared" si="11"/>
        <v>#DIV/0!</v>
      </c>
      <c r="J97" s="184">
        <f t="shared" si="12"/>
        <v>0</v>
      </c>
      <c r="K97" s="26"/>
      <c r="L97" s="20"/>
      <c r="M97" s="26"/>
      <c r="N97" s="20"/>
      <c r="O97" s="26"/>
    </row>
    <row r="98" spans="3:15" ht="13.5">
      <c r="C98" s="1" t="s">
        <v>7</v>
      </c>
      <c r="D98" s="183" t="e">
        <f t="shared" si="6"/>
        <v>#DIV/0!</v>
      </c>
      <c r="E98" s="183" t="e">
        <f t="shared" si="7"/>
        <v>#DIV/0!</v>
      </c>
      <c r="F98" s="183" t="e">
        <f t="shared" si="8"/>
        <v>#DIV/0!</v>
      </c>
      <c r="G98" s="183" t="e">
        <f t="shared" si="9"/>
        <v>#DIV/0!</v>
      </c>
      <c r="H98" s="183" t="e">
        <f t="shared" si="10"/>
        <v>#DIV/0!</v>
      </c>
      <c r="I98" s="183" t="e">
        <f t="shared" si="11"/>
        <v>#DIV/0!</v>
      </c>
      <c r="J98" s="184">
        <f t="shared" si="12"/>
        <v>0</v>
      </c>
      <c r="K98" s="26"/>
      <c r="L98" s="20"/>
      <c r="M98" s="26"/>
      <c r="N98" s="20"/>
      <c r="O98" s="26"/>
    </row>
    <row r="99" spans="3:15" ht="13.5">
      <c r="C99" s="1" t="s">
        <v>8</v>
      </c>
      <c r="D99" s="183" t="e">
        <f t="shared" si="6"/>
        <v>#DIV/0!</v>
      </c>
      <c r="E99" s="183" t="e">
        <f t="shared" si="7"/>
        <v>#DIV/0!</v>
      </c>
      <c r="F99" s="183" t="e">
        <f t="shared" si="8"/>
        <v>#DIV/0!</v>
      </c>
      <c r="G99" s="183" t="e">
        <f t="shared" si="9"/>
        <v>#DIV/0!</v>
      </c>
      <c r="H99" s="183" t="e">
        <f t="shared" si="10"/>
        <v>#DIV/0!</v>
      </c>
      <c r="I99" s="183" t="e">
        <f t="shared" si="11"/>
        <v>#DIV/0!</v>
      </c>
      <c r="J99" s="184">
        <f t="shared" si="12"/>
        <v>0</v>
      </c>
      <c r="K99" s="26"/>
      <c r="L99" s="20"/>
      <c r="M99" s="26"/>
      <c r="N99" s="20"/>
      <c r="O99" s="26"/>
    </row>
    <row r="100" spans="3:15" ht="13.5">
      <c r="C100" s="1" t="s">
        <v>9</v>
      </c>
      <c r="D100" s="183" t="e">
        <f t="shared" si="6"/>
        <v>#DIV/0!</v>
      </c>
      <c r="E100" s="183" t="e">
        <f t="shared" si="7"/>
        <v>#DIV/0!</v>
      </c>
      <c r="F100" s="183" t="e">
        <f t="shared" si="8"/>
        <v>#DIV/0!</v>
      </c>
      <c r="G100" s="183" t="e">
        <f t="shared" si="9"/>
        <v>#DIV/0!</v>
      </c>
      <c r="H100" s="183" t="e">
        <f t="shared" si="10"/>
        <v>#DIV/0!</v>
      </c>
      <c r="I100" s="183" t="e">
        <f t="shared" si="11"/>
        <v>#DIV/0!</v>
      </c>
      <c r="J100" s="184">
        <f t="shared" si="12"/>
        <v>0</v>
      </c>
      <c r="K100" s="26"/>
      <c r="L100" s="20"/>
      <c r="M100" s="26"/>
      <c r="N100" s="20"/>
      <c r="O100" s="26"/>
    </row>
    <row r="101" spans="3:15" ht="13.5">
      <c r="C101" s="1" t="s">
        <v>10</v>
      </c>
      <c r="D101" s="183" t="e">
        <f t="shared" si="6"/>
        <v>#DIV/0!</v>
      </c>
      <c r="E101" s="183" t="e">
        <f t="shared" si="7"/>
        <v>#DIV/0!</v>
      </c>
      <c r="F101" s="183" t="e">
        <f t="shared" si="8"/>
        <v>#DIV/0!</v>
      </c>
      <c r="G101" s="183" t="e">
        <f t="shared" si="9"/>
        <v>#DIV/0!</v>
      </c>
      <c r="H101" s="183" t="e">
        <f t="shared" si="10"/>
        <v>#DIV/0!</v>
      </c>
      <c r="I101" s="183" t="e">
        <f t="shared" si="11"/>
        <v>#DIV/0!</v>
      </c>
      <c r="J101" s="184">
        <f t="shared" si="12"/>
        <v>0</v>
      </c>
      <c r="K101" s="26"/>
      <c r="L101" s="20"/>
      <c r="M101" s="26"/>
      <c r="N101" s="20"/>
      <c r="O101" s="26"/>
    </row>
    <row r="102" spans="3:15" ht="13.5">
      <c r="C102" s="1" t="s">
        <v>11</v>
      </c>
      <c r="D102" s="183" t="e">
        <f t="shared" si="6"/>
        <v>#DIV/0!</v>
      </c>
      <c r="E102" s="183" t="e">
        <f t="shared" si="7"/>
        <v>#DIV/0!</v>
      </c>
      <c r="F102" s="183" t="e">
        <f t="shared" si="8"/>
        <v>#DIV/0!</v>
      </c>
      <c r="G102" s="183" t="e">
        <f t="shared" si="9"/>
        <v>#DIV/0!</v>
      </c>
      <c r="H102" s="183" t="e">
        <f t="shared" si="10"/>
        <v>#DIV/0!</v>
      </c>
      <c r="I102" s="183" t="e">
        <f t="shared" si="11"/>
        <v>#DIV/0!</v>
      </c>
      <c r="J102" s="184">
        <f t="shared" si="12"/>
        <v>0</v>
      </c>
      <c r="K102" s="26"/>
      <c r="L102" s="20"/>
      <c r="M102" s="26"/>
      <c r="N102" s="20"/>
      <c r="O102" s="26"/>
    </row>
    <row r="103" spans="3:15" ht="13.5">
      <c r="C103" s="1" t="s">
        <v>12</v>
      </c>
      <c r="D103" s="5">
        <f t="shared" si="6"/>
        <v>0</v>
      </c>
      <c r="E103" s="5">
        <f t="shared" si="7"/>
        <v>0.0247074122236671</v>
      </c>
      <c r="F103" s="5">
        <f t="shared" si="8"/>
        <v>0.05201560468140442</v>
      </c>
      <c r="G103" s="5">
        <f t="shared" si="9"/>
        <v>0.09752925877763328</v>
      </c>
      <c r="H103" s="5">
        <f t="shared" si="10"/>
        <v>0.17685305591677503</v>
      </c>
      <c r="I103" s="5">
        <f t="shared" si="11"/>
        <v>0.6488946684005201</v>
      </c>
      <c r="J103" s="4">
        <f t="shared" si="12"/>
        <v>769</v>
      </c>
      <c r="K103" s="26"/>
      <c r="L103" s="20"/>
      <c r="M103" s="26"/>
      <c r="N103" s="20"/>
      <c r="O103" s="26"/>
    </row>
    <row r="104" spans="3:15" ht="13.5">
      <c r="C104" s="1" t="s">
        <v>13</v>
      </c>
      <c r="D104" s="5">
        <f t="shared" si="6"/>
        <v>0.0009208103130755065</v>
      </c>
      <c r="E104" s="5">
        <f t="shared" si="7"/>
        <v>0.01841620626151013</v>
      </c>
      <c r="F104" s="5">
        <f t="shared" si="8"/>
        <v>0.0847145488029466</v>
      </c>
      <c r="G104" s="5">
        <f t="shared" si="9"/>
        <v>0.16482504604051565</v>
      </c>
      <c r="H104" s="5">
        <f t="shared" si="10"/>
        <v>0.2605893186003683</v>
      </c>
      <c r="I104" s="5">
        <f t="shared" si="11"/>
        <v>0.4705340699815838</v>
      </c>
      <c r="J104" s="4">
        <f t="shared" si="12"/>
        <v>1086</v>
      </c>
      <c r="K104" s="26"/>
      <c r="L104" s="20"/>
      <c r="M104" s="26"/>
      <c r="N104" s="20"/>
      <c r="O104" s="26"/>
    </row>
    <row r="105" spans="3:15" ht="13.5">
      <c r="C105" s="1" t="s">
        <v>14</v>
      </c>
      <c r="D105" s="5">
        <f t="shared" si="6"/>
        <v>0.0009082652134423251</v>
      </c>
      <c r="E105" s="5">
        <f t="shared" si="7"/>
        <v>0.017711171662125342</v>
      </c>
      <c r="F105" s="5">
        <f t="shared" si="8"/>
        <v>0.05812897366030881</v>
      </c>
      <c r="G105" s="5">
        <f t="shared" si="9"/>
        <v>0.1530426884650318</v>
      </c>
      <c r="H105" s="5">
        <f t="shared" si="10"/>
        <v>0.1807447774750227</v>
      </c>
      <c r="I105" s="5">
        <f t="shared" si="11"/>
        <v>0.5894641235240691</v>
      </c>
      <c r="J105" s="4">
        <f t="shared" si="12"/>
        <v>2202</v>
      </c>
      <c r="K105" s="26"/>
      <c r="L105" s="20" t="s">
        <v>459</v>
      </c>
      <c r="M105" s="26"/>
      <c r="N105" s="20"/>
      <c r="O105" s="26"/>
    </row>
    <row r="106" spans="3:15" ht="13.5">
      <c r="C106" s="1" t="s">
        <v>15</v>
      </c>
      <c r="D106" s="183" t="e">
        <f t="shared" si="6"/>
        <v>#DIV/0!</v>
      </c>
      <c r="E106" s="183" t="e">
        <f t="shared" si="7"/>
        <v>#DIV/0!</v>
      </c>
      <c r="F106" s="183" t="e">
        <f t="shared" si="8"/>
        <v>#DIV/0!</v>
      </c>
      <c r="G106" s="183" t="e">
        <f t="shared" si="9"/>
        <v>#DIV/0!</v>
      </c>
      <c r="H106" s="183" t="e">
        <f t="shared" si="10"/>
        <v>#DIV/0!</v>
      </c>
      <c r="I106" s="183" t="e">
        <f t="shared" si="11"/>
        <v>#DIV/0!</v>
      </c>
      <c r="J106" s="184">
        <f t="shared" si="12"/>
        <v>0</v>
      </c>
      <c r="K106" s="26"/>
      <c r="L106" s="20"/>
      <c r="M106" s="26"/>
      <c r="N106" s="20"/>
      <c r="O106" s="26"/>
    </row>
    <row r="107" spans="3:15" ht="13.5">
      <c r="C107" s="1" t="s">
        <v>16</v>
      </c>
      <c r="D107" s="5">
        <f t="shared" si="6"/>
        <v>0</v>
      </c>
      <c r="E107" s="5">
        <f t="shared" si="7"/>
        <v>0.017964071856287425</v>
      </c>
      <c r="F107" s="5">
        <f t="shared" si="8"/>
        <v>0.06107784431137724</v>
      </c>
      <c r="G107" s="5">
        <f t="shared" si="9"/>
        <v>0.14251497005988023</v>
      </c>
      <c r="H107" s="5">
        <f t="shared" si="10"/>
        <v>0.18323353293413175</v>
      </c>
      <c r="I107" s="5">
        <f t="shared" si="11"/>
        <v>0.5952095808383233</v>
      </c>
      <c r="J107" s="4">
        <f t="shared" si="12"/>
        <v>835</v>
      </c>
      <c r="K107" s="26"/>
      <c r="L107" s="20"/>
      <c r="M107" s="26"/>
      <c r="N107" s="20"/>
      <c r="O107" s="26"/>
    </row>
    <row r="108" spans="3:15" ht="13.5">
      <c r="C108" s="1"/>
      <c r="D108" s="5"/>
      <c r="E108" s="5"/>
      <c r="F108" s="5"/>
      <c r="G108" s="5"/>
      <c r="H108" s="5"/>
      <c r="I108" s="5"/>
      <c r="J108" s="4"/>
      <c r="K108" s="26"/>
      <c r="L108" s="20"/>
      <c r="M108" s="26"/>
      <c r="N108" s="20"/>
      <c r="O108" s="26"/>
    </row>
    <row r="109" spans="3:15" ht="13.5">
      <c r="C109" s="1" t="s">
        <v>17</v>
      </c>
      <c r="D109" s="5">
        <f>+D81/(J109)</f>
        <v>0.0006132461161079313</v>
      </c>
      <c r="E109" s="5">
        <f>+F81/J109</f>
        <v>0.01901062959934587</v>
      </c>
      <c r="F109" s="5">
        <f>+H81/J109</f>
        <v>0.06357318070318888</v>
      </c>
      <c r="G109" s="5">
        <f>+J81/J109</f>
        <v>0.14513491414554375</v>
      </c>
      <c r="H109" s="5">
        <f>+L81/J109</f>
        <v>0.1982829108748978</v>
      </c>
      <c r="I109" s="5">
        <f>+N81/J109</f>
        <v>0.5733851185609158</v>
      </c>
      <c r="J109" s="4">
        <f>SUM(J91:J107)</f>
        <v>4892</v>
      </c>
      <c r="K109" s="26"/>
      <c r="L109" s="20"/>
      <c r="M109" s="26"/>
      <c r="N109" s="20"/>
      <c r="O109" s="26"/>
    </row>
    <row r="110" spans="3:15" ht="13.5">
      <c r="C110" s="19"/>
      <c r="D110" s="20"/>
      <c r="E110" s="26"/>
      <c r="F110" s="20"/>
      <c r="G110" s="26"/>
      <c r="H110" s="20"/>
      <c r="I110" s="26"/>
      <c r="J110" s="20"/>
      <c r="K110" s="26"/>
      <c r="L110" s="20"/>
      <c r="M110" s="26"/>
      <c r="N110" s="20"/>
      <c r="O110" s="26"/>
    </row>
    <row r="111" spans="3:8" ht="13.5">
      <c r="C111" s="207" t="s">
        <v>53</v>
      </c>
      <c r="D111" s="207"/>
      <c r="E111" s="207"/>
      <c r="F111" s="207"/>
      <c r="G111" s="207"/>
      <c r="H111" s="207"/>
    </row>
    <row r="112" spans="3:15" ht="13.5">
      <c r="C112" s="202"/>
      <c r="D112" s="201" t="s">
        <v>32</v>
      </c>
      <c r="E112" s="201"/>
      <c r="F112" s="201"/>
      <c r="G112" s="201"/>
      <c r="H112" s="201" t="s">
        <v>33</v>
      </c>
      <c r="I112" s="201"/>
      <c r="J112" s="201"/>
      <c r="K112" s="201"/>
      <c r="L112" s="201" t="s">
        <v>34</v>
      </c>
      <c r="M112" s="201"/>
      <c r="N112" s="201"/>
      <c r="O112" s="201"/>
    </row>
    <row r="113" spans="3:15" ht="13.5">
      <c r="C113" s="202"/>
      <c r="D113" s="14" t="s">
        <v>54</v>
      </c>
      <c r="E113" s="24" t="s">
        <v>55</v>
      </c>
      <c r="F113" s="24" t="s">
        <v>56</v>
      </c>
      <c r="G113" s="23" t="s">
        <v>57</v>
      </c>
      <c r="H113" s="14" t="s">
        <v>54</v>
      </c>
      <c r="I113" s="24" t="s">
        <v>55</v>
      </c>
      <c r="J113" s="24" t="s">
        <v>56</v>
      </c>
      <c r="K113" s="23" t="s">
        <v>57</v>
      </c>
      <c r="L113" s="14" t="s">
        <v>54</v>
      </c>
      <c r="M113" s="24" t="s">
        <v>55</v>
      </c>
      <c r="N113" s="24" t="s">
        <v>56</v>
      </c>
      <c r="O113" s="23" t="s">
        <v>57</v>
      </c>
    </row>
    <row r="114" spans="3:15" ht="13.5">
      <c r="C114" s="1" t="s">
        <v>0</v>
      </c>
      <c r="D114" s="6">
        <v>8608</v>
      </c>
      <c r="E114" s="8">
        <v>1732</v>
      </c>
      <c r="F114" s="8">
        <v>4481</v>
      </c>
      <c r="G114" s="7">
        <v>20477</v>
      </c>
      <c r="H114" s="6">
        <v>8729</v>
      </c>
      <c r="I114" s="8">
        <v>4248</v>
      </c>
      <c r="J114" s="8">
        <v>3984</v>
      </c>
      <c r="K114" s="7">
        <v>17988</v>
      </c>
      <c r="L114" s="6">
        <v>8993</v>
      </c>
      <c r="M114" s="8">
        <v>4685</v>
      </c>
      <c r="N114" s="8">
        <v>3873</v>
      </c>
      <c r="O114" s="7">
        <v>16649</v>
      </c>
    </row>
    <row r="115" spans="3:15" ht="13.5">
      <c r="C115" s="1" t="s">
        <v>1</v>
      </c>
      <c r="D115" s="6">
        <v>956</v>
      </c>
      <c r="E115" s="8">
        <v>187</v>
      </c>
      <c r="F115" s="8">
        <v>525</v>
      </c>
      <c r="G115" s="7">
        <v>2420</v>
      </c>
      <c r="H115" s="6">
        <v>946</v>
      </c>
      <c r="I115" s="8">
        <v>497</v>
      </c>
      <c r="J115" s="8">
        <v>451</v>
      </c>
      <c r="K115" s="7">
        <v>2124</v>
      </c>
      <c r="L115" s="6">
        <v>952</v>
      </c>
      <c r="M115" s="8">
        <v>565</v>
      </c>
      <c r="N115" s="8">
        <v>477</v>
      </c>
      <c r="O115" s="7">
        <v>1895</v>
      </c>
    </row>
    <row r="116" spans="3:15" ht="13.5">
      <c r="C116" s="1" t="s">
        <v>2</v>
      </c>
      <c r="D116" s="6"/>
      <c r="E116" s="8"/>
      <c r="F116" s="8"/>
      <c r="G116" s="7"/>
      <c r="H116" s="6"/>
      <c r="I116" s="8"/>
      <c r="J116" s="8"/>
      <c r="K116" s="7"/>
      <c r="L116" s="6"/>
      <c r="M116" s="8"/>
      <c r="N116" s="8"/>
      <c r="O116" s="7"/>
    </row>
    <row r="117" spans="3:15" ht="13.5">
      <c r="C117" s="1" t="s">
        <v>3</v>
      </c>
      <c r="D117" s="6">
        <v>1271</v>
      </c>
      <c r="E117" s="8">
        <v>299</v>
      </c>
      <c r="F117" s="8">
        <v>687</v>
      </c>
      <c r="G117" s="7">
        <v>4255</v>
      </c>
      <c r="H117" s="6">
        <v>1269</v>
      </c>
      <c r="I117" s="8">
        <v>694</v>
      </c>
      <c r="J117" s="8">
        <v>553</v>
      </c>
      <c r="K117" s="7">
        <v>4208</v>
      </c>
      <c r="L117" s="6">
        <v>1357</v>
      </c>
      <c r="M117" s="8">
        <v>565</v>
      </c>
      <c r="N117" s="8">
        <v>449</v>
      </c>
      <c r="O117" s="7">
        <v>4104</v>
      </c>
    </row>
    <row r="118" spans="3:15" ht="13.5">
      <c r="C118" s="1" t="s">
        <v>4</v>
      </c>
      <c r="D118" s="6">
        <v>804</v>
      </c>
      <c r="E118" s="8">
        <v>225</v>
      </c>
      <c r="F118" s="8">
        <v>494</v>
      </c>
      <c r="G118" s="7">
        <v>1886</v>
      </c>
      <c r="H118" s="6">
        <v>793</v>
      </c>
      <c r="I118" s="8">
        <v>477</v>
      </c>
      <c r="J118" s="8">
        <v>449</v>
      </c>
      <c r="K118" s="7">
        <v>1634</v>
      </c>
      <c r="L118" s="6">
        <v>833</v>
      </c>
      <c r="M118" s="8">
        <v>540</v>
      </c>
      <c r="N118" s="8">
        <v>423</v>
      </c>
      <c r="O118" s="7">
        <v>1502</v>
      </c>
    </row>
    <row r="119" spans="3:15" ht="13.5">
      <c r="C119" s="1" t="s">
        <v>5</v>
      </c>
      <c r="D119" s="6"/>
      <c r="E119" s="8"/>
      <c r="F119" s="8"/>
      <c r="G119" s="7"/>
      <c r="H119" s="6"/>
      <c r="I119" s="8"/>
      <c r="J119" s="8"/>
      <c r="K119" s="7"/>
      <c r="L119" s="6"/>
      <c r="M119" s="8"/>
      <c r="N119" s="8"/>
      <c r="O119" s="7"/>
    </row>
    <row r="120" spans="3:15" ht="13.5">
      <c r="C120" s="1" t="s">
        <v>6</v>
      </c>
      <c r="D120" s="6">
        <v>2117</v>
      </c>
      <c r="E120" s="8">
        <v>571</v>
      </c>
      <c r="F120" s="8">
        <v>1319</v>
      </c>
      <c r="G120" s="7">
        <v>5061</v>
      </c>
      <c r="H120" s="6">
        <v>2150</v>
      </c>
      <c r="I120" s="8">
        <v>1308</v>
      </c>
      <c r="J120" s="8">
        <v>1107</v>
      </c>
      <c r="K120" s="7">
        <v>4398</v>
      </c>
      <c r="L120" s="6">
        <v>2396</v>
      </c>
      <c r="M120" s="8">
        <v>1437</v>
      </c>
      <c r="N120" s="8">
        <v>1114</v>
      </c>
      <c r="O120" s="7">
        <v>5043</v>
      </c>
    </row>
    <row r="121" spans="3:15" ht="13.5">
      <c r="C121" s="1" t="s">
        <v>7</v>
      </c>
      <c r="D121" s="6">
        <v>2292</v>
      </c>
      <c r="E121" s="8">
        <v>622</v>
      </c>
      <c r="F121" s="8">
        <v>1558</v>
      </c>
      <c r="G121" s="7">
        <v>6393</v>
      </c>
      <c r="H121" s="6">
        <v>2358</v>
      </c>
      <c r="I121" s="8">
        <v>1489</v>
      </c>
      <c r="J121" s="8">
        <v>1338</v>
      </c>
      <c r="K121" s="7">
        <v>5622</v>
      </c>
      <c r="L121" s="6">
        <v>2458</v>
      </c>
      <c r="M121" s="8">
        <v>1601</v>
      </c>
      <c r="N121" s="8">
        <v>1329</v>
      </c>
      <c r="O121" s="7">
        <v>5369</v>
      </c>
    </row>
    <row r="122" spans="3:15" ht="13.5">
      <c r="C122" s="1" t="s">
        <v>8</v>
      </c>
      <c r="D122" s="6">
        <v>781</v>
      </c>
      <c r="E122" s="8">
        <v>204</v>
      </c>
      <c r="F122" s="8">
        <v>467</v>
      </c>
      <c r="G122" s="7">
        <v>1923</v>
      </c>
      <c r="H122" s="6">
        <v>762</v>
      </c>
      <c r="I122" s="8">
        <v>449</v>
      </c>
      <c r="J122" s="8">
        <v>365</v>
      </c>
      <c r="K122" s="7">
        <v>1736</v>
      </c>
      <c r="L122" s="6">
        <v>792</v>
      </c>
      <c r="M122" s="8">
        <v>492</v>
      </c>
      <c r="N122" s="8">
        <v>355</v>
      </c>
      <c r="O122" s="7">
        <v>1672</v>
      </c>
    </row>
    <row r="123" spans="3:15" ht="13.5">
      <c r="C123" s="1" t="s">
        <v>9</v>
      </c>
      <c r="D123" s="6">
        <v>253</v>
      </c>
      <c r="E123" s="8">
        <v>84</v>
      </c>
      <c r="F123" s="8">
        <v>125</v>
      </c>
      <c r="G123" s="7">
        <v>771</v>
      </c>
      <c r="H123" s="6">
        <v>267</v>
      </c>
      <c r="I123" s="8">
        <v>130</v>
      </c>
      <c r="J123" s="8">
        <v>148</v>
      </c>
      <c r="K123" s="7">
        <v>727</v>
      </c>
      <c r="L123" s="6">
        <v>264</v>
      </c>
      <c r="M123" s="8">
        <v>194</v>
      </c>
      <c r="N123" s="8">
        <v>180</v>
      </c>
      <c r="O123" s="7">
        <v>696</v>
      </c>
    </row>
    <row r="124" spans="3:15" ht="13.5">
      <c r="C124" s="1" t="s">
        <v>10</v>
      </c>
      <c r="D124" s="6">
        <v>101</v>
      </c>
      <c r="E124" s="8">
        <v>31</v>
      </c>
      <c r="F124" s="8">
        <v>72</v>
      </c>
      <c r="G124" s="7">
        <v>282</v>
      </c>
      <c r="H124" s="6">
        <v>105</v>
      </c>
      <c r="I124" s="8">
        <v>75</v>
      </c>
      <c r="J124" s="8">
        <v>50</v>
      </c>
      <c r="K124" s="7">
        <v>253</v>
      </c>
      <c r="L124" s="6">
        <v>100</v>
      </c>
      <c r="M124" s="8">
        <v>91</v>
      </c>
      <c r="N124" s="8">
        <v>46</v>
      </c>
      <c r="O124" s="7">
        <v>232</v>
      </c>
    </row>
    <row r="125" spans="3:15" ht="13.5">
      <c r="C125" s="1" t="s">
        <v>11</v>
      </c>
      <c r="D125" s="6">
        <v>2277</v>
      </c>
      <c r="E125" s="8">
        <v>414</v>
      </c>
      <c r="F125" s="8">
        <v>1146</v>
      </c>
      <c r="G125" s="7">
        <v>5985</v>
      </c>
      <c r="H125" s="6">
        <v>2370</v>
      </c>
      <c r="I125" s="8">
        <v>1094</v>
      </c>
      <c r="J125" s="8">
        <v>988</v>
      </c>
      <c r="K125" s="7">
        <v>5240</v>
      </c>
      <c r="L125" s="6">
        <v>2451</v>
      </c>
      <c r="M125" s="8">
        <v>1213</v>
      </c>
      <c r="N125" s="8">
        <v>1033</v>
      </c>
      <c r="O125" s="7">
        <v>4867</v>
      </c>
    </row>
    <row r="126" spans="3:15" ht="13.5">
      <c r="C126" s="1" t="s">
        <v>12</v>
      </c>
      <c r="D126" s="6">
        <v>419</v>
      </c>
      <c r="E126" s="8">
        <v>106</v>
      </c>
      <c r="F126" s="8">
        <v>234</v>
      </c>
      <c r="G126" s="7">
        <v>780</v>
      </c>
      <c r="H126" s="6">
        <v>420</v>
      </c>
      <c r="I126" s="8">
        <v>220</v>
      </c>
      <c r="J126" s="8">
        <v>182</v>
      </c>
      <c r="K126" s="7">
        <v>694</v>
      </c>
      <c r="L126" s="6">
        <v>421</v>
      </c>
      <c r="M126" s="8">
        <v>232</v>
      </c>
      <c r="N126" s="8">
        <v>202</v>
      </c>
      <c r="O126" s="7">
        <v>627</v>
      </c>
    </row>
    <row r="127" spans="3:15" ht="13.5">
      <c r="C127" s="1" t="s">
        <v>13</v>
      </c>
      <c r="D127" s="6">
        <v>449</v>
      </c>
      <c r="E127" s="8">
        <v>118</v>
      </c>
      <c r="F127" s="8">
        <v>309</v>
      </c>
      <c r="G127" s="7">
        <v>1463</v>
      </c>
      <c r="H127" s="6">
        <v>451</v>
      </c>
      <c r="I127" s="8">
        <v>313</v>
      </c>
      <c r="J127" s="8">
        <v>255</v>
      </c>
      <c r="K127" s="7">
        <v>1210</v>
      </c>
      <c r="L127" s="6">
        <v>496</v>
      </c>
      <c r="M127" s="8">
        <v>313</v>
      </c>
      <c r="N127" s="8">
        <v>271</v>
      </c>
      <c r="O127" s="7">
        <v>1082</v>
      </c>
    </row>
    <row r="128" spans="3:15" ht="13.5">
      <c r="C128" s="1" t="s">
        <v>14</v>
      </c>
      <c r="D128" s="6">
        <v>1136</v>
      </c>
      <c r="E128" s="8">
        <v>254</v>
      </c>
      <c r="F128" s="8">
        <v>623</v>
      </c>
      <c r="G128" s="7">
        <v>2412</v>
      </c>
      <c r="H128" s="6">
        <v>1141</v>
      </c>
      <c r="I128" s="8">
        <v>602</v>
      </c>
      <c r="J128" s="8">
        <v>487</v>
      </c>
      <c r="K128" s="7">
        <v>2140</v>
      </c>
      <c r="L128" s="6">
        <v>1212</v>
      </c>
      <c r="M128" s="8">
        <v>648</v>
      </c>
      <c r="N128" s="8">
        <v>471</v>
      </c>
      <c r="O128" s="7">
        <v>1965</v>
      </c>
    </row>
    <row r="129" spans="3:15" ht="13.5">
      <c r="C129" s="1" t="s">
        <v>15</v>
      </c>
      <c r="D129" s="6">
        <v>330</v>
      </c>
      <c r="E129" s="8">
        <v>74</v>
      </c>
      <c r="F129" s="8">
        <v>159</v>
      </c>
      <c r="G129" s="7">
        <v>766</v>
      </c>
      <c r="H129" s="6">
        <v>342</v>
      </c>
      <c r="I129" s="8">
        <v>169</v>
      </c>
      <c r="J129" s="8">
        <v>130</v>
      </c>
      <c r="K129" s="7">
        <v>698</v>
      </c>
      <c r="L129" s="6">
        <v>343</v>
      </c>
      <c r="M129" s="8">
        <v>167</v>
      </c>
      <c r="N129" s="8">
        <v>149</v>
      </c>
      <c r="O129" s="7">
        <v>685</v>
      </c>
    </row>
    <row r="130" spans="3:15" ht="13.5">
      <c r="C130" s="1" t="s">
        <v>16</v>
      </c>
      <c r="D130" s="6">
        <v>394</v>
      </c>
      <c r="E130" s="8">
        <v>99</v>
      </c>
      <c r="F130" s="8">
        <v>233</v>
      </c>
      <c r="G130" s="7">
        <v>915</v>
      </c>
      <c r="H130" s="6">
        <v>458</v>
      </c>
      <c r="I130" s="8">
        <v>237</v>
      </c>
      <c r="J130" s="8">
        <v>212</v>
      </c>
      <c r="K130" s="7">
        <v>725</v>
      </c>
      <c r="L130" s="6">
        <v>403</v>
      </c>
      <c r="M130" s="8">
        <v>245</v>
      </c>
      <c r="N130" s="8">
        <v>190</v>
      </c>
      <c r="O130" s="7">
        <v>762</v>
      </c>
    </row>
    <row r="131" spans="3:15" ht="13.5">
      <c r="C131" s="1"/>
      <c r="D131" s="6"/>
      <c r="E131" s="8"/>
      <c r="F131" s="8"/>
      <c r="G131" s="7"/>
      <c r="H131" s="6"/>
      <c r="I131" s="8"/>
      <c r="J131" s="8"/>
      <c r="K131" s="7"/>
      <c r="L131" s="6"/>
      <c r="M131" s="8"/>
      <c r="N131" s="8"/>
      <c r="O131" s="7"/>
    </row>
    <row r="132" spans="3:15" ht="13.5">
      <c r="C132" s="1" t="s">
        <v>17</v>
      </c>
      <c r="D132" s="6">
        <f>SUM(D114:D130)</f>
        <v>22188</v>
      </c>
      <c r="E132" s="8">
        <f aca="true" t="shared" si="13" ref="E132:O132">SUM(E114:E130)</f>
        <v>5020</v>
      </c>
      <c r="F132" s="8">
        <f t="shared" si="13"/>
        <v>12432</v>
      </c>
      <c r="G132" s="7">
        <f t="shared" si="13"/>
        <v>55789</v>
      </c>
      <c r="H132" s="6">
        <f t="shared" si="13"/>
        <v>22561</v>
      </c>
      <c r="I132" s="8">
        <f t="shared" si="13"/>
        <v>12002</v>
      </c>
      <c r="J132" s="8">
        <f t="shared" si="13"/>
        <v>10699</v>
      </c>
      <c r="K132" s="7">
        <f t="shared" si="13"/>
        <v>49397</v>
      </c>
      <c r="L132" s="6">
        <f t="shared" si="13"/>
        <v>23471</v>
      </c>
      <c r="M132" s="8">
        <f t="shared" si="13"/>
        <v>12988</v>
      </c>
      <c r="N132" s="8">
        <f t="shared" si="13"/>
        <v>10562</v>
      </c>
      <c r="O132" s="7">
        <f t="shared" si="13"/>
        <v>47150</v>
      </c>
    </row>
    <row r="135" spans="3:11" ht="13.5">
      <c r="C135" s="202"/>
      <c r="D135" s="201" t="s">
        <v>35</v>
      </c>
      <c r="E135" s="201"/>
      <c r="F135" s="201"/>
      <c r="G135" s="201"/>
      <c r="H135" s="201" t="s">
        <v>36</v>
      </c>
      <c r="I135" s="201"/>
      <c r="J135" s="201"/>
      <c r="K135" s="201"/>
    </row>
    <row r="136" spans="3:11" ht="13.5">
      <c r="C136" s="202"/>
      <c r="D136" s="14" t="s">
        <v>54</v>
      </c>
      <c r="E136" s="24" t="s">
        <v>55</v>
      </c>
      <c r="F136" s="24" t="s">
        <v>56</v>
      </c>
      <c r="G136" s="23" t="s">
        <v>57</v>
      </c>
      <c r="H136" s="14" t="s">
        <v>54</v>
      </c>
      <c r="I136" s="24" t="s">
        <v>55</v>
      </c>
      <c r="J136" s="24" t="s">
        <v>56</v>
      </c>
      <c r="K136" s="23" t="s">
        <v>57</v>
      </c>
    </row>
    <row r="137" spans="3:11" ht="13.5">
      <c r="C137" s="1" t="s">
        <v>0</v>
      </c>
      <c r="D137" s="6">
        <v>8697</v>
      </c>
      <c r="E137" s="8">
        <v>4732</v>
      </c>
      <c r="F137" s="8">
        <v>3936</v>
      </c>
      <c r="G137" s="7">
        <v>16031</v>
      </c>
      <c r="H137" s="6">
        <v>8478</v>
      </c>
      <c r="I137" s="8">
        <v>4668</v>
      </c>
      <c r="J137" s="8">
        <v>3713</v>
      </c>
      <c r="K137" s="7">
        <v>15300</v>
      </c>
    </row>
    <row r="138" spans="3:11" ht="13.5">
      <c r="C138" s="1" t="s">
        <v>1</v>
      </c>
      <c r="D138" s="6">
        <v>934</v>
      </c>
      <c r="E138" s="8">
        <v>546</v>
      </c>
      <c r="F138" s="8">
        <v>463</v>
      </c>
      <c r="G138" s="7">
        <v>1809</v>
      </c>
      <c r="H138" s="6">
        <v>903</v>
      </c>
      <c r="I138" s="8">
        <v>552</v>
      </c>
      <c r="J138" s="8">
        <v>435</v>
      </c>
      <c r="K138" s="7">
        <v>1829</v>
      </c>
    </row>
    <row r="139" spans="3:11" ht="13.5">
      <c r="C139" s="1" t="s">
        <v>2</v>
      </c>
      <c r="D139" s="6"/>
      <c r="E139" s="8"/>
      <c r="F139" s="8"/>
      <c r="G139" s="7"/>
      <c r="H139" s="6">
        <v>2322</v>
      </c>
      <c r="I139" s="8">
        <v>1526</v>
      </c>
      <c r="J139" s="8">
        <v>1231</v>
      </c>
      <c r="K139" s="7">
        <v>5384</v>
      </c>
    </row>
    <row r="140" spans="3:11" ht="13.5">
      <c r="C140" s="1" t="s">
        <v>3</v>
      </c>
      <c r="D140" s="6">
        <v>1243</v>
      </c>
      <c r="E140" s="8">
        <v>741</v>
      </c>
      <c r="F140" s="8">
        <v>529</v>
      </c>
      <c r="G140" s="7">
        <v>4073</v>
      </c>
      <c r="H140" s="6">
        <v>1155</v>
      </c>
      <c r="I140" s="8">
        <v>692</v>
      </c>
      <c r="J140" s="8">
        <v>498</v>
      </c>
      <c r="K140" s="7">
        <v>3868</v>
      </c>
    </row>
    <row r="141" spans="3:11" ht="13.5">
      <c r="C141" s="1" t="s">
        <v>4</v>
      </c>
      <c r="D141" s="6">
        <v>763</v>
      </c>
      <c r="E141" s="8">
        <v>509</v>
      </c>
      <c r="F141" s="8">
        <v>383</v>
      </c>
      <c r="G141" s="7">
        <v>1549</v>
      </c>
      <c r="H141" s="6">
        <v>792</v>
      </c>
      <c r="I141" s="8">
        <v>487</v>
      </c>
      <c r="J141" s="8">
        <v>388</v>
      </c>
      <c r="K141" s="7">
        <v>1529</v>
      </c>
    </row>
    <row r="142" spans="3:11" ht="13.5">
      <c r="C142" s="1" t="s">
        <v>5</v>
      </c>
      <c r="D142" s="6">
        <v>443</v>
      </c>
      <c r="E142" s="8">
        <v>322</v>
      </c>
      <c r="F142" s="8">
        <v>260</v>
      </c>
      <c r="G142" s="7">
        <v>1065</v>
      </c>
      <c r="H142" s="6">
        <v>428</v>
      </c>
      <c r="I142" s="8">
        <v>294</v>
      </c>
      <c r="J142" s="8">
        <v>266</v>
      </c>
      <c r="K142" s="7">
        <v>1061</v>
      </c>
    </row>
    <row r="143" spans="3:11" ht="13.5">
      <c r="C143" s="1" t="s">
        <v>6</v>
      </c>
      <c r="D143" s="6">
        <v>2422</v>
      </c>
      <c r="E143" s="8">
        <v>1481</v>
      </c>
      <c r="F143" s="8">
        <v>1096</v>
      </c>
      <c r="G143" s="7">
        <v>4670</v>
      </c>
      <c r="H143" s="6">
        <v>2282</v>
      </c>
      <c r="I143" s="8">
        <v>1435</v>
      </c>
      <c r="J143" s="8">
        <v>1047</v>
      </c>
      <c r="K143" s="7">
        <v>4577</v>
      </c>
    </row>
    <row r="144" spans="3:11" ht="13.5">
      <c r="C144" s="1" t="s">
        <v>7</v>
      </c>
      <c r="D144" s="6">
        <v>2378</v>
      </c>
      <c r="E144" s="8">
        <v>1705</v>
      </c>
      <c r="F144" s="8">
        <v>1263</v>
      </c>
      <c r="G144" s="7">
        <v>5360</v>
      </c>
      <c r="H144" s="6">
        <v>2333</v>
      </c>
      <c r="I144" s="8">
        <v>1657</v>
      </c>
      <c r="J144" s="8">
        <v>1256</v>
      </c>
      <c r="K144" s="7">
        <v>5063</v>
      </c>
    </row>
    <row r="145" spans="3:11" ht="13.5">
      <c r="C145" s="1" t="s">
        <v>8</v>
      </c>
      <c r="D145" s="6">
        <v>749</v>
      </c>
      <c r="E145" s="8">
        <v>498</v>
      </c>
      <c r="F145" s="8">
        <v>353</v>
      </c>
      <c r="G145" s="7">
        <v>1596</v>
      </c>
      <c r="H145" s="6">
        <v>751</v>
      </c>
      <c r="I145" s="8">
        <v>490</v>
      </c>
      <c r="J145" s="8">
        <v>351</v>
      </c>
      <c r="K145" s="7">
        <v>1560</v>
      </c>
    </row>
    <row r="146" spans="3:11" ht="13.5">
      <c r="C146" s="1" t="s">
        <v>9</v>
      </c>
      <c r="D146" s="6">
        <v>261</v>
      </c>
      <c r="E146" s="8">
        <v>217</v>
      </c>
      <c r="F146" s="8">
        <v>207</v>
      </c>
      <c r="G146" s="7">
        <v>645</v>
      </c>
      <c r="H146" s="6">
        <v>238</v>
      </c>
      <c r="I146" s="8">
        <v>249</v>
      </c>
      <c r="J146" s="8">
        <v>183</v>
      </c>
      <c r="K146" s="7">
        <v>661</v>
      </c>
    </row>
    <row r="147" spans="3:11" ht="13.5">
      <c r="C147" s="1" t="s">
        <v>10</v>
      </c>
      <c r="D147" s="6">
        <v>92</v>
      </c>
      <c r="E147" s="8">
        <v>83</v>
      </c>
      <c r="F147" s="8">
        <v>43</v>
      </c>
      <c r="G147" s="7">
        <v>227</v>
      </c>
      <c r="H147" s="6">
        <v>84</v>
      </c>
      <c r="I147" s="8">
        <v>72</v>
      </c>
      <c r="J147" s="8">
        <v>49</v>
      </c>
      <c r="K147" s="7">
        <v>223</v>
      </c>
    </row>
    <row r="148" spans="3:11" ht="13.5">
      <c r="C148" s="1" t="s">
        <v>11</v>
      </c>
      <c r="D148" s="6">
        <v>2356</v>
      </c>
      <c r="E148" s="8">
        <v>1280</v>
      </c>
      <c r="F148" s="8">
        <v>1042</v>
      </c>
      <c r="G148" s="7">
        <v>4558</v>
      </c>
      <c r="H148" s="6">
        <v>2253</v>
      </c>
      <c r="I148" s="8">
        <v>1267</v>
      </c>
      <c r="J148" s="8">
        <v>992</v>
      </c>
      <c r="K148" s="7">
        <v>4222</v>
      </c>
    </row>
    <row r="149" spans="3:11" ht="13.5">
      <c r="C149" s="1" t="s">
        <v>12</v>
      </c>
      <c r="D149" s="6">
        <v>401</v>
      </c>
      <c r="E149" s="8">
        <v>228</v>
      </c>
      <c r="F149" s="8">
        <v>187</v>
      </c>
      <c r="G149" s="7">
        <v>597</v>
      </c>
      <c r="H149" s="6">
        <v>408</v>
      </c>
      <c r="I149" s="8">
        <v>220</v>
      </c>
      <c r="J149" s="8">
        <v>168</v>
      </c>
      <c r="K149" s="7">
        <v>569</v>
      </c>
    </row>
    <row r="150" spans="3:11" ht="13.5">
      <c r="C150" s="1" t="s">
        <v>13</v>
      </c>
      <c r="D150" s="6">
        <v>486</v>
      </c>
      <c r="E150" s="8">
        <v>356</v>
      </c>
      <c r="F150" s="8">
        <v>237</v>
      </c>
      <c r="G150" s="7">
        <v>1004</v>
      </c>
      <c r="H150" s="6">
        <v>448</v>
      </c>
      <c r="I150" s="8">
        <v>333</v>
      </c>
      <c r="J150" s="8">
        <v>245</v>
      </c>
      <c r="K150" s="7">
        <v>978</v>
      </c>
    </row>
    <row r="151" spans="3:11" ht="13.5">
      <c r="C151" s="1" t="s">
        <v>14</v>
      </c>
      <c r="D151" s="6">
        <v>1149</v>
      </c>
      <c r="E151" s="8">
        <v>633</v>
      </c>
      <c r="F151" s="8">
        <v>472</v>
      </c>
      <c r="G151" s="7">
        <v>1876</v>
      </c>
      <c r="H151" s="6">
        <v>1122</v>
      </c>
      <c r="I151" s="8">
        <v>600</v>
      </c>
      <c r="J151" s="8">
        <v>488</v>
      </c>
      <c r="K151" s="7">
        <v>1778</v>
      </c>
    </row>
    <row r="152" spans="3:11" ht="13.5">
      <c r="C152" s="1" t="s">
        <v>15</v>
      </c>
      <c r="D152" s="6">
        <v>332</v>
      </c>
      <c r="E152" s="8">
        <v>178</v>
      </c>
      <c r="F152" s="8">
        <v>146</v>
      </c>
      <c r="G152" s="7">
        <v>645</v>
      </c>
      <c r="H152" s="6">
        <v>332</v>
      </c>
      <c r="I152" s="8">
        <v>165</v>
      </c>
      <c r="J152" s="8">
        <v>149</v>
      </c>
      <c r="K152" s="7">
        <v>636</v>
      </c>
    </row>
    <row r="153" spans="3:11" ht="13.5">
      <c r="C153" s="1" t="s">
        <v>16</v>
      </c>
      <c r="D153" s="6">
        <v>415</v>
      </c>
      <c r="E153" s="8">
        <v>235</v>
      </c>
      <c r="F153" s="8">
        <v>203</v>
      </c>
      <c r="G153" s="7">
        <v>731</v>
      </c>
      <c r="H153" s="6">
        <v>388</v>
      </c>
      <c r="I153" s="8">
        <v>261</v>
      </c>
      <c r="J153" s="8">
        <v>162</v>
      </c>
      <c r="K153" s="7">
        <v>685</v>
      </c>
    </row>
    <row r="154" spans="3:11" ht="13.5">
      <c r="C154" s="1"/>
      <c r="D154" s="6"/>
      <c r="E154" s="8"/>
      <c r="F154" s="8"/>
      <c r="G154" s="7"/>
      <c r="H154" s="6"/>
      <c r="I154" s="8"/>
      <c r="J154" s="8"/>
      <c r="K154" s="7"/>
    </row>
    <row r="155" spans="3:11" ht="13.5">
      <c r="C155" s="1" t="s">
        <v>17</v>
      </c>
      <c r="D155" s="6">
        <f>SUM(D137:D153)</f>
        <v>23121</v>
      </c>
      <c r="E155" s="8">
        <f aca="true" t="shared" si="14" ref="E155:K155">SUM(E137:E153)</f>
        <v>13744</v>
      </c>
      <c r="F155" s="8">
        <f t="shared" si="14"/>
        <v>10820</v>
      </c>
      <c r="G155" s="7">
        <f t="shared" si="14"/>
        <v>46436</v>
      </c>
      <c r="H155" s="6">
        <f t="shared" si="14"/>
        <v>24717</v>
      </c>
      <c r="I155" s="8">
        <f t="shared" si="14"/>
        <v>14968</v>
      </c>
      <c r="J155" s="8">
        <f t="shared" si="14"/>
        <v>11621</v>
      </c>
      <c r="K155" s="7">
        <f t="shared" si="14"/>
        <v>49923</v>
      </c>
    </row>
    <row r="156" spans="3:11" ht="13.5">
      <c r="C156" s="19"/>
      <c r="D156" s="20"/>
      <c r="E156" s="20"/>
      <c r="F156" s="20"/>
      <c r="G156" s="20"/>
      <c r="H156" s="20"/>
      <c r="I156" s="20"/>
      <c r="J156" s="20"/>
      <c r="K156" s="20"/>
    </row>
    <row r="157" spans="3:11" ht="13.5">
      <c r="C157" s="19"/>
      <c r="D157" s="20"/>
      <c r="E157" s="20"/>
      <c r="F157" s="20"/>
      <c r="G157" s="20"/>
      <c r="H157" s="20"/>
      <c r="I157" s="20"/>
      <c r="J157" s="20"/>
      <c r="K157" s="20"/>
    </row>
    <row r="158" spans="3:11" ht="13.5">
      <c r="C158" s="19"/>
      <c r="D158" s="20"/>
      <c r="E158" s="20"/>
      <c r="F158" s="20"/>
      <c r="G158" s="20"/>
      <c r="H158" s="20"/>
      <c r="I158" s="20"/>
      <c r="J158" s="20"/>
      <c r="K158" s="20"/>
    </row>
    <row r="159" spans="3:11" ht="13.5">
      <c r="C159" s="19"/>
      <c r="D159" s="20"/>
      <c r="E159" s="20"/>
      <c r="F159" s="20"/>
      <c r="G159" s="20"/>
      <c r="H159" s="20"/>
      <c r="I159" s="20"/>
      <c r="J159" s="20"/>
      <c r="K159" s="20"/>
    </row>
    <row r="160" spans="3:11" ht="13.5">
      <c r="C160" s="19"/>
      <c r="D160" s="20"/>
      <c r="E160" s="20"/>
      <c r="F160" s="20"/>
      <c r="G160" s="20"/>
      <c r="H160" s="20"/>
      <c r="I160" s="20"/>
      <c r="J160" s="20"/>
      <c r="K160" s="20"/>
    </row>
    <row r="161" spans="3:11" ht="13.5">
      <c r="C161" s="19"/>
      <c r="D161" s="20"/>
      <c r="E161" s="20"/>
      <c r="F161" s="20"/>
      <c r="G161" s="20"/>
      <c r="H161" s="20"/>
      <c r="I161" s="20"/>
      <c r="J161" s="20"/>
      <c r="K161" s="20"/>
    </row>
    <row r="162" spans="3:11" ht="13.5">
      <c r="C162" s="19"/>
      <c r="D162" s="20"/>
      <c r="E162" s="20"/>
      <c r="F162" s="20"/>
      <c r="G162" s="20"/>
      <c r="H162" s="20"/>
      <c r="I162" s="20"/>
      <c r="J162" s="20"/>
      <c r="K162" s="20"/>
    </row>
    <row r="163" spans="3:11" ht="13.5">
      <c r="C163" s="19"/>
      <c r="D163" s="20"/>
      <c r="E163" s="20"/>
      <c r="F163" s="20"/>
      <c r="G163" s="20"/>
      <c r="H163" s="20"/>
      <c r="I163" s="20"/>
      <c r="J163" s="20"/>
      <c r="K163" s="20"/>
    </row>
    <row r="164" spans="3:11" ht="13.5">
      <c r="C164" s="19"/>
      <c r="D164" s="20"/>
      <c r="E164" s="20"/>
      <c r="F164" s="20"/>
      <c r="G164" s="20"/>
      <c r="H164" s="20"/>
      <c r="I164" s="20"/>
      <c r="J164" s="20"/>
      <c r="K164" s="20"/>
    </row>
    <row r="165" spans="3:11" ht="13.5">
      <c r="C165" s="19"/>
      <c r="D165" s="20"/>
      <c r="E165" s="20"/>
      <c r="F165" s="20"/>
      <c r="G165" s="20"/>
      <c r="H165" s="20"/>
      <c r="I165" s="20"/>
      <c r="J165" s="20"/>
      <c r="K165" s="20"/>
    </row>
    <row r="166" spans="3:11" ht="13.5">
      <c r="C166" s="19"/>
      <c r="D166" s="20"/>
      <c r="E166" s="20"/>
      <c r="F166" s="20"/>
      <c r="G166" s="20"/>
      <c r="H166" s="20"/>
      <c r="I166" s="20"/>
      <c r="J166" s="20"/>
      <c r="K166" s="20"/>
    </row>
    <row r="167" spans="3:11" ht="13.5">
      <c r="C167" s="19"/>
      <c r="D167" s="20"/>
      <c r="E167" s="20"/>
      <c r="F167" s="20"/>
      <c r="G167" s="20"/>
      <c r="H167" s="20"/>
      <c r="I167" s="20"/>
      <c r="J167" s="20"/>
      <c r="K167" s="20"/>
    </row>
    <row r="168" spans="3:11" ht="13.5">
      <c r="C168" s="19"/>
      <c r="D168" s="20"/>
      <c r="E168" s="20"/>
      <c r="F168" s="20"/>
      <c r="G168" s="20"/>
      <c r="H168" s="20"/>
      <c r="I168" s="20"/>
      <c r="J168" s="20"/>
      <c r="K168" s="20"/>
    </row>
    <row r="169" spans="3:11" ht="13.5">
      <c r="C169" s="19"/>
      <c r="D169" s="20"/>
      <c r="E169" s="20"/>
      <c r="F169" s="20"/>
      <c r="G169" s="20"/>
      <c r="H169" s="20"/>
      <c r="I169" s="20"/>
      <c r="J169" s="20"/>
      <c r="K169" s="20"/>
    </row>
    <row r="170" spans="3:11" ht="13.5">
      <c r="C170" s="19"/>
      <c r="D170" s="20"/>
      <c r="E170" s="20"/>
      <c r="F170" s="20"/>
      <c r="G170" s="20"/>
      <c r="H170" s="20"/>
      <c r="I170" s="20"/>
      <c r="J170" s="20"/>
      <c r="K170" s="20"/>
    </row>
    <row r="171" spans="3:11" ht="13.5">
      <c r="C171" s="19"/>
      <c r="D171" s="20"/>
      <c r="E171" s="20"/>
      <c r="F171" s="20"/>
      <c r="G171" s="20"/>
      <c r="H171" s="20"/>
      <c r="I171" s="20"/>
      <c r="J171" s="20"/>
      <c r="K171" s="20"/>
    </row>
    <row r="172" spans="3:11" ht="13.5">
      <c r="C172" s="19"/>
      <c r="D172" s="20"/>
      <c r="E172" s="20"/>
      <c r="F172" s="20"/>
      <c r="G172" s="20"/>
      <c r="H172" s="20"/>
      <c r="I172" s="20"/>
      <c r="J172" s="20"/>
      <c r="K172" s="20"/>
    </row>
    <row r="173" spans="3:11" ht="13.5">
      <c r="C173" s="19"/>
      <c r="D173" s="20"/>
      <c r="E173" s="20"/>
      <c r="F173" s="20"/>
      <c r="G173" s="20"/>
      <c r="H173" s="20"/>
      <c r="I173" s="20"/>
      <c r="J173" s="20"/>
      <c r="K173" s="20"/>
    </row>
    <row r="175" spans="3:8" ht="13.5">
      <c r="C175" s="207" t="s">
        <v>66</v>
      </c>
      <c r="D175" s="207"/>
      <c r="E175" s="207"/>
      <c r="F175" s="207"/>
      <c r="G175" s="207"/>
      <c r="H175" s="207"/>
    </row>
    <row r="176" spans="3:15" ht="13.5">
      <c r="C176" s="202"/>
      <c r="D176" s="201" t="s">
        <v>32</v>
      </c>
      <c r="E176" s="201"/>
      <c r="F176" s="201"/>
      <c r="G176" s="201"/>
      <c r="H176" s="201" t="s">
        <v>33</v>
      </c>
      <c r="I176" s="201"/>
      <c r="J176" s="201"/>
      <c r="K176" s="201"/>
      <c r="L176" s="201" t="s">
        <v>34</v>
      </c>
      <c r="M176" s="201"/>
      <c r="N176" s="201"/>
      <c r="O176" s="201"/>
    </row>
    <row r="177" spans="3:15" ht="13.5">
      <c r="C177" s="202"/>
      <c r="D177" s="14" t="s">
        <v>54</v>
      </c>
      <c r="E177" s="24" t="s">
        <v>55</v>
      </c>
      <c r="F177" s="24" t="s">
        <v>56</v>
      </c>
      <c r="G177" s="23" t="s">
        <v>57</v>
      </c>
      <c r="H177" s="14" t="s">
        <v>54</v>
      </c>
      <c r="I177" s="24" t="s">
        <v>55</v>
      </c>
      <c r="J177" s="24" t="s">
        <v>56</v>
      </c>
      <c r="K177" s="23" t="s">
        <v>57</v>
      </c>
      <c r="L177" s="14" t="s">
        <v>54</v>
      </c>
      <c r="M177" s="24" t="s">
        <v>55</v>
      </c>
      <c r="N177" s="24" t="s">
        <v>56</v>
      </c>
      <c r="O177" s="23" t="s">
        <v>57</v>
      </c>
    </row>
    <row r="178" spans="3:15" ht="13.5">
      <c r="C178" s="1" t="s">
        <v>0</v>
      </c>
      <c r="D178" s="32">
        <f aca="true" t="shared" si="15" ref="D178:D194">+D114/(D114+E114+F114+G114)</f>
        <v>0.2438665080174514</v>
      </c>
      <c r="E178" s="9">
        <f aca="true" t="shared" si="16" ref="E178:E194">+E114/(D114+E114+F114+G114)</f>
        <v>0.04906793586038869</v>
      </c>
      <c r="F178" s="9">
        <f aca="true" t="shared" si="17" ref="F178:F194">+F114/(D114+E114+F114+G114)</f>
        <v>0.12694770241940054</v>
      </c>
      <c r="G178" s="12">
        <f aca="true" t="shared" si="18" ref="G178:G194">+G114/(D114+E114+F114+G114)</f>
        <v>0.5801178537027594</v>
      </c>
      <c r="H178" s="32">
        <f aca="true" t="shared" si="19" ref="H178:H194">+H114/(H114+I114+J114+K114)</f>
        <v>0.24976394174368366</v>
      </c>
      <c r="I178" s="9">
        <f aca="true" t="shared" si="20" ref="I178:I194">+I114/(H114+I114+J114+K114)</f>
        <v>0.12154854216143524</v>
      </c>
      <c r="J178" s="9">
        <f aca="true" t="shared" si="21" ref="J178:J194">+J114/(H114+I114+J114+K114)</f>
        <v>0.11399467795931215</v>
      </c>
      <c r="K178" s="12">
        <f aca="true" t="shared" si="22" ref="K178:K194">+K114/(H114+I114+J114+K114)</f>
        <v>0.514692838135569</v>
      </c>
      <c r="L178" s="32">
        <f aca="true" t="shared" si="23" ref="L178:L194">+L114/(L114+M114+N114+O114)</f>
        <v>0.262953216374269</v>
      </c>
      <c r="M178" s="9">
        <f aca="true" t="shared" si="24" ref="M178:M194">+M114/(L114+M114+N114+O114)</f>
        <v>0.13698830409356724</v>
      </c>
      <c r="N178" s="9">
        <f aca="true" t="shared" si="25" ref="N178:N194">+N114/(L114+M114+N114+O114)</f>
        <v>0.11324561403508772</v>
      </c>
      <c r="O178" s="12">
        <f aca="true" t="shared" si="26" ref="O178:O194">+O114/(L114+M114+N114+O114)</f>
        <v>0.48681286549707603</v>
      </c>
    </row>
    <row r="179" spans="3:15" ht="13.5">
      <c r="C179" s="1" t="s">
        <v>1</v>
      </c>
      <c r="D179" s="32">
        <f t="shared" si="15"/>
        <v>0.23385518590998042</v>
      </c>
      <c r="E179" s="9">
        <f t="shared" si="16"/>
        <v>0.04574363992172211</v>
      </c>
      <c r="F179" s="9">
        <f t="shared" si="17"/>
        <v>0.1284246575342466</v>
      </c>
      <c r="G179" s="12">
        <f t="shared" si="18"/>
        <v>0.5919765166340509</v>
      </c>
      <c r="H179" s="32">
        <f t="shared" si="19"/>
        <v>0.23544051767048282</v>
      </c>
      <c r="I179" s="9">
        <f t="shared" si="20"/>
        <v>0.12369337979094076</v>
      </c>
      <c r="J179" s="9">
        <f t="shared" si="21"/>
        <v>0.11224489795918367</v>
      </c>
      <c r="K179" s="12">
        <f t="shared" si="22"/>
        <v>0.5286212045793928</v>
      </c>
      <c r="L179" s="32">
        <f t="shared" si="23"/>
        <v>0.24479300591411673</v>
      </c>
      <c r="M179" s="9">
        <f t="shared" si="24"/>
        <v>0.14528156338390333</v>
      </c>
      <c r="N179" s="9">
        <f t="shared" si="25"/>
        <v>0.12265363846747236</v>
      </c>
      <c r="O179" s="12">
        <f t="shared" si="26"/>
        <v>0.48727179223450756</v>
      </c>
    </row>
    <row r="180" spans="3:15" ht="13.5">
      <c r="C180" s="1" t="s">
        <v>2</v>
      </c>
      <c r="D180" s="185" t="e">
        <f t="shared" si="15"/>
        <v>#DIV/0!</v>
      </c>
      <c r="E180" s="186" t="e">
        <f t="shared" si="16"/>
        <v>#DIV/0!</v>
      </c>
      <c r="F180" s="186" t="e">
        <f t="shared" si="17"/>
        <v>#DIV/0!</v>
      </c>
      <c r="G180" s="187" t="e">
        <f t="shared" si="18"/>
        <v>#DIV/0!</v>
      </c>
      <c r="H180" s="185" t="e">
        <f t="shared" si="19"/>
        <v>#DIV/0!</v>
      </c>
      <c r="I180" s="186" t="e">
        <f t="shared" si="20"/>
        <v>#DIV/0!</v>
      </c>
      <c r="J180" s="186" t="e">
        <f t="shared" si="21"/>
        <v>#DIV/0!</v>
      </c>
      <c r="K180" s="187" t="e">
        <f t="shared" si="22"/>
        <v>#DIV/0!</v>
      </c>
      <c r="L180" s="185" t="e">
        <f t="shared" si="23"/>
        <v>#DIV/0!</v>
      </c>
      <c r="M180" s="186" t="e">
        <f t="shared" si="24"/>
        <v>#DIV/0!</v>
      </c>
      <c r="N180" s="186" t="e">
        <f t="shared" si="25"/>
        <v>#DIV/0!</v>
      </c>
      <c r="O180" s="187" t="e">
        <f t="shared" si="26"/>
        <v>#DIV/0!</v>
      </c>
    </row>
    <row r="181" spans="3:15" ht="13.5">
      <c r="C181" s="1" t="s">
        <v>3</v>
      </c>
      <c r="D181" s="32">
        <f t="shared" si="15"/>
        <v>0.19517813267813267</v>
      </c>
      <c r="E181" s="9">
        <f t="shared" si="16"/>
        <v>0.04591523341523342</v>
      </c>
      <c r="F181" s="9">
        <f t="shared" si="17"/>
        <v>0.10549754299754299</v>
      </c>
      <c r="G181" s="12">
        <f t="shared" si="18"/>
        <v>0.6534090909090909</v>
      </c>
      <c r="H181" s="32">
        <f t="shared" si="19"/>
        <v>0.1887269482450922</v>
      </c>
      <c r="I181" s="9">
        <f t="shared" si="20"/>
        <v>0.1032123735871505</v>
      </c>
      <c r="J181" s="9">
        <f t="shared" si="21"/>
        <v>0.08224271267102914</v>
      </c>
      <c r="K181" s="12">
        <f t="shared" si="22"/>
        <v>0.6258179654967282</v>
      </c>
      <c r="L181" s="32">
        <f t="shared" si="23"/>
        <v>0.20957528957528956</v>
      </c>
      <c r="M181" s="9">
        <f t="shared" si="24"/>
        <v>0.08725868725868725</v>
      </c>
      <c r="N181" s="9">
        <f t="shared" si="25"/>
        <v>0.06934362934362934</v>
      </c>
      <c r="O181" s="12">
        <f t="shared" si="26"/>
        <v>0.6338223938223938</v>
      </c>
    </row>
    <row r="182" spans="3:15" ht="13.5">
      <c r="C182" s="1" t="s">
        <v>4</v>
      </c>
      <c r="D182" s="32">
        <f t="shared" si="15"/>
        <v>0.23584628923437959</v>
      </c>
      <c r="E182" s="9">
        <f t="shared" si="16"/>
        <v>0.06600176004693459</v>
      </c>
      <c r="F182" s="9">
        <f t="shared" si="17"/>
        <v>0.14491053094749193</v>
      </c>
      <c r="G182" s="12">
        <f t="shared" si="18"/>
        <v>0.5532414197711939</v>
      </c>
      <c r="H182" s="32">
        <f t="shared" si="19"/>
        <v>0.2365046227259171</v>
      </c>
      <c r="I182" s="9">
        <f t="shared" si="20"/>
        <v>0.1422606620936475</v>
      </c>
      <c r="J182" s="9">
        <f t="shared" si="21"/>
        <v>0.1339099314047122</v>
      </c>
      <c r="K182" s="12">
        <f t="shared" si="22"/>
        <v>0.48732478377572325</v>
      </c>
      <c r="L182" s="32">
        <f t="shared" si="23"/>
        <v>0.25257731958762886</v>
      </c>
      <c r="M182" s="9">
        <f t="shared" si="24"/>
        <v>0.1637355973317162</v>
      </c>
      <c r="N182" s="9">
        <f t="shared" si="25"/>
        <v>0.12825955124317767</v>
      </c>
      <c r="O182" s="12">
        <f t="shared" si="26"/>
        <v>0.45542753183747725</v>
      </c>
    </row>
    <row r="183" spans="3:15" ht="13.5">
      <c r="C183" s="1" t="s">
        <v>5</v>
      </c>
      <c r="D183" s="188" t="e">
        <f t="shared" si="15"/>
        <v>#DIV/0!</v>
      </c>
      <c r="E183" s="189" t="e">
        <f t="shared" si="16"/>
        <v>#DIV/0!</v>
      </c>
      <c r="F183" s="189" t="e">
        <f t="shared" si="17"/>
        <v>#DIV/0!</v>
      </c>
      <c r="G183" s="190" t="e">
        <f t="shared" si="18"/>
        <v>#DIV/0!</v>
      </c>
      <c r="H183" s="188" t="e">
        <f t="shared" si="19"/>
        <v>#DIV/0!</v>
      </c>
      <c r="I183" s="189" t="e">
        <f t="shared" si="20"/>
        <v>#DIV/0!</v>
      </c>
      <c r="J183" s="189" t="e">
        <f t="shared" si="21"/>
        <v>#DIV/0!</v>
      </c>
      <c r="K183" s="190" t="e">
        <f t="shared" si="22"/>
        <v>#DIV/0!</v>
      </c>
      <c r="L183" s="188" t="e">
        <f t="shared" si="23"/>
        <v>#DIV/0!</v>
      </c>
      <c r="M183" s="189" t="e">
        <f t="shared" si="24"/>
        <v>#DIV/0!</v>
      </c>
      <c r="N183" s="189" t="e">
        <f t="shared" si="25"/>
        <v>#DIV/0!</v>
      </c>
      <c r="O183" s="190" t="e">
        <f t="shared" si="26"/>
        <v>#DIV/0!</v>
      </c>
    </row>
    <row r="184" spans="3:15" ht="13.5">
      <c r="C184" s="1" t="s">
        <v>6</v>
      </c>
      <c r="D184" s="32">
        <f t="shared" si="15"/>
        <v>0.23345831495368327</v>
      </c>
      <c r="E184" s="9">
        <f t="shared" si="16"/>
        <v>0.0629686810763123</v>
      </c>
      <c r="F184" s="9">
        <f t="shared" si="17"/>
        <v>0.14545655050727835</v>
      </c>
      <c r="G184" s="12">
        <f t="shared" si="18"/>
        <v>0.5581164534627261</v>
      </c>
      <c r="H184" s="32">
        <f t="shared" si="19"/>
        <v>0.2398750418386701</v>
      </c>
      <c r="I184" s="9">
        <f t="shared" si="20"/>
        <v>0.14593328126743277</v>
      </c>
      <c r="J184" s="9">
        <f t="shared" si="21"/>
        <v>0.12350775410018967</v>
      </c>
      <c r="K184" s="12">
        <f t="shared" si="22"/>
        <v>0.4906839227937075</v>
      </c>
      <c r="L184" s="32">
        <f t="shared" si="23"/>
        <v>0.23983983983983984</v>
      </c>
      <c r="M184" s="9">
        <f t="shared" si="24"/>
        <v>0.14384384384384385</v>
      </c>
      <c r="N184" s="9">
        <f t="shared" si="25"/>
        <v>0.11151151151151151</v>
      </c>
      <c r="O184" s="12">
        <f t="shared" si="26"/>
        <v>0.5048048048048048</v>
      </c>
    </row>
    <row r="185" spans="3:15" ht="13.5">
      <c r="C185" s="1" t="s">
        <v>7</v>
      </c>
      <c r="D185" s="32">
        <f t="shared" si="15"/>
        <v>0.21095260009203864</v>
      </c>
      <c r="E185" s="9">
        <f t="shared" si="16"/>
        <v>0.057248044178554995</v>
      </c>
      <c r="F185" s="9">
        <f t="shared" si="17"/>
        <v>0.14339622641509434</v>
      </c>
      <c r="G185" s="12">
        <f t="shared" si="18"/>
        <v>0.588403129314312</v>
      </c>
      <c r="H185" s="32">
        <f t="shared" si="19"/>
        <v>0.21819191264920884</v>
      </c>
      <c r="I185" s="9">
        <f t="shared" si="20"/>
        <v>0.1377810678264088</v>
      </c>
      <c r="J185" s="9">
        <f t="shared" si="21"/>
        <v>0.12380864254649764</v>
      </c>
      <c r="K185" s="12">
        <f t="shared" si="22"/>
        <v>0.5202183769778848</v>
      </c>
      <c r="L185" s="32">
        <f t="shared" si="23"/>
        <v>0.2285023705494097</v>
      </c>
      <c r="M185" s="9">
        <f t="shared" si="24"/>
        <v>0.14883331783954634</v>
      </c>
      <c r="N185" s="9">
        <f t="shared" si="25"/>
        <v>0.12354745746955471</v>
      </c>
      <c r="O185" s="12">
        <f t="shared" si="26"/>
        <v>0.49911685414148926</v>
      </c>
    </row>
    <row r="186" spans="3:15" ht="13.5">
      <c r="C186" s="1" t="s">
        <v>8</v>
      </c>
      <c r="D186" s="32">
        <f t="shared" si="15"/>
        <v>0.2314074074074074</v>
      </c>
      <c r="E186" s="9">
        <f t="shared" si="16"/>
        <v>0.060444444444444446</v>
      </c>
      <c r="F186" s="9">
        <f t="shared" si="17"/>
        <v>0.13837037037037037</v>
      </c>
      <c r="G186" s="12">
        <f t="shared" si="18"/>
        <v>0.5697777777777778</v>
      </c>
      <c r="H186" s="32">
        <f t="shared" si="19"/>
        <v>0.23007246376811594</v>
      </c>
      <c r="I186" s="9">
        <f t="shared" si="20"/>
        <v>0.13556763285024154</v>
      </c>
      <c r="J186" s="9">
        <f t="shared" si="21"/>
        <v>0.11020531400966184</v>
      </c>
      <c r="K186" s="12">
        <f t="shared" si="22"/>
        <v>0.5241545893719807</v>
      </c>
      <c r="L186" s="32">
        <f t="shared" si="23"/>
        <v>0.23920265780730898</v>
      </c>
      <c r="M186" s="9">
        <f t="shared" si="24"/>
        <v>0.14859559045605558</v>
      </c>
      <c r="N186" s="9">
        <f t="shared" si="25"/>
        <v>0.10721836303231652</v>
      </c>
      <c r="O186" s="12">
        <f t="shared" si="26"/>
        <v>0.5049833887043189</v>
      </c>
    </row>
    <row r="187" spans="3:15" ht="13.5">
      <c r="C187" s="1" t="s">
        <v>9</v>
      </c>
      <c r="D187" s="32">
        <f t="shared" si="15"/>
        <v>0.20519059205190593</v>
      </c>
      <c r="E187" s="9">
        <f t="shared" si="16"/>
        <v>0.0681265206812652</v>
      </c>
      <c r="F187" s="9">
        <f t="shared" si="17"/>
        <v>0.10137875101378752</v>
      </c>
      <c r="G187" s="12">
        <f t="shared" si="18"/>
        <v>0.6253041362530414</v>
      </c>
      <c r="H187" s="32">
        <f t="shared" si="19"/>
        <v>0.2099056603773585</v>
      </c>
      <c r="I187" s="9">
        <f t="shared" si="20"/>
        <v>0.10220125786163523</v>
      </c>
      <c r="J187" s="9">
        <f t="shared" si="21"/>
        <v>0.11635220125786164</v>
      </c>
      <c r="K187" s="12">
        <f t="shared" si="22"/>
        <v>0.5715408805031447</v>
      </c>
      <c r="L187" s="32">
        <f t="shared" si="23"/>
        <v>0.19790104947526238</v>
      </c>
      <c r="M187" s="9">
        <f t="shared" si="24"/>
        <v>0.1454272863568216</v>
      </c>
      <c r="N187" s="9">
        <f t="shared" si="25"/>
        <v>0.13493253373313344</v>
      </c>
      <c r="O187" s="12">
        <f t="shared" si="26"/>
        <v>0.5217391304347826</v>
      </c>
    </row>
    <row r="188" spans="3:15" ht="13.5">
      <c r="C188" s="1" t="s">
        <v>10</v>
      </c>
      <c r="D188" s="32">
        <f t="shared" si="15"/>
        <v>0.20781893004115226</v>
      </c>
      <c r="E188" s="9">
        <f t="shared" si="16"/>
        <v>0.06378600823045268</v>
      </c>
      <c r="F188" s="9">
        <f t="shared" si="17"/>
        <v>0.14814814814814814</v>
      </c>
      <c r="G188" s="12">
        <f t="shared" si="18"/>
        <v>0.5802469135802469</v>
      </c>
      <c r="H188" s="32">
        <f t="shared" si="19"/>
        <v>0.21739130434782608</v>
      </c>
      <c r="I188" s="9">
        <f t="shared" si="20"/>
        <v>0.15527950310559005</v>
      </c>
      <c r="J188" s="9">
        <f t="shared" si="21"/>
        <v>0.10351966873706005</v>
      </c>
      <c r="K188" s="12">
        <f t="shared" si="22"/>
        <v>0.5238095238095238</v>
      </c>
      <c r="L188" s="32">
        <f t="shared" si="23"/>
        <v>0.21321961620469082</v>
      </c>
      <c r="M188" s="9">
        <f t="shared" si="24"/>
        <v>0.19402985074626866</v>
      </c>
      <c r="N188" s="9">
        <f t="shared" si="25"/>
        <v>0.09808102345415778</v>
      </c>
      <c r="O188" s="12">
        <f t="shared" si="26"/>
        <v>0.4946695095948827</v>
      </c>
    </row>
    <row r="189" spans="3:15" ht="13.5">
      <c r="C189" s="1" t="s">
        <v>11</v>
      </c>
      <c r="D189" s="32">
        <f t="shared" si="15"/>
        <v>0.2318265119120342</v>
      </c>
      <c r="E189" s="9">
        <f t="shared" si="16"/>
        <v>0.042150274893097125</v>
      </c>
      <c r="F189" s="9">
        <f t="shared" si="17"/>
        <v>0.11667684789248625</v>
      </c>
      <c r="G189" s="12">
        <f t="shared" si="18"/>
        <v>0.6093463653023824</v>
      </c>
      <c r="H189" s="32">
        <f t="shared" si="19"/>
        <v>0.2445315724308708</v>
      </c>
      <c r="I189" s="9">
        <f t="shared" si="20"/>
        <v>0.11287659925711928</v>
      </c>
      <c r="J189" s="9">
        <f t="shared" si="21"/>
        <v>0.10193974411886092</v>
      </c>
      <c r="K189" s="12">
        <f t="shared" si="22"/>
        <v>0.540652084193149</v>
      </c>
      <c r="L189" s="32">
        <f t="shared" si="23"/>
        <v>0.25627352572145545</v>
      </c>
      <c r="M189" s="9">
        <f t="shared" si="24"/>
        <v>0.1268297783354245</v>
      </c>
      <c r="N189" s="9">
        <f t="shared" si="25"/>
        <v>0.10800920117105814</v>
      </c>
      <c r="O189" s="12">
        <f t="shared" si="26"/>
        <v>0.5088874947720619</v>
      </c>
    </row>
    <row r="190" spans="3:15" ht="13.5">
      <c r="C190" s="1" t="s">
        <v>12</v>
      </c>
      <c r="D190" s="32">
        <f t="shared" si="15"/>
        <v>0.27225471085120206</v>
      </c>
      <c r="E190" s="9">
        <f t="shared" si="16"/>
        <v>0.06887589343729694</v>
      </c>
      <c r="F190" s="9">
        <f t="shared" si="17"/>
        <v>0.15204678362573099</v>
      </c>
      <c r="G190" s="12">
        <f t="shared" si="18"/>
        <v>0.50682261208577</v>
      </c>
      <c r="H190" s="32">
        <f t="shared" si="19"/>
        <v>0.2770448548812665</v>
      </c>
      <c r="I190" s="9">
        <f t="shared" si="20"/>
        <v>0.14511873350923482</v>
      </c>
      <c r="J190" s="9">
        <f t="shared" si="21"/>
        <v>0.12005277044854881</v>
      </c>
      <c r="K190" s="12">
        <f t="shared" si="22"/>
        <v>0.4577836411609499</v>
      </c>
      <c r="L190" s="32">
        <f t="shared" si="23"/>
        <v>0.2840755735492578</v>
      </c>
      <c r="M190" s="9">
        <f t="shared" si="24"/>
        <v>0.15654520917678813</v>
      </c>
      <c r="N190" s="9">
        <f t="shared" si="25"/>
        <v>0.13630229419703105</v>
      </c>
      <c r="O190" s="12">
        <f t="shared" si="26"/>
        <v>0.4230769230769231</v>
      </c>
    </row>
    <row r="191" spans="3:15" ht="13.5">
      <c r="C191" s="1" t="s">
        <v>13</v>
      </c>
      <c r="D191" s="32">
        <f t="shared" si="15"/>
        <v>0.19196237708422403</v>
      </c>
      <c r="E191" s="9">
        <f t="shared" si="16"/>
        <v>0.05044890979050876</v>
      </c>
      <c r="F191" s="9">
        <f t="shared" si="17"/>
        <v>0.13210773834972211</v>
      </c>
      <c r="G191" s="12">
        <f t="shared" si="18"/>
        <v>0.6254809747755451</v>
      </c>
      <c r="H191" s="32">
        <f t="shared" si="19"/>
        <v>0.20233288470165994</v>
      </c>
      <c r="I191" s="9">
        <f t="shared" si="20"/>
        <v>0.14042171377299237</v>
      </c>
      <c r="J191" s="9">
        <f t="shared" si="21"/>
        <v>0.11440107671601615</v>
      </c>
      <c r="K191" s="12">
        <f t="shared" si="22"/>
        <v>0.5428443248093315</v>
      </c>
      <c r="L191" s="32">
        <f t="shared" si="23"/>
        <v>0.2294172062904718</v>
      </c>
      <c r="M191" s="9">
        <f t="shared" si="24"/>
        <v>0.14477335800185015</v>
      </c>
      <c r="N191" s="9">
        <f t="shared" si="25"/>
        <v>0.1253469010175763</v>
      </c>
      <c r="O191" s="12">
        <f t="shared" si="26"/>
        <v>0.5004625346901017</v>
      </c>
    </row>
    <row r="192" spans="3:15" ht="13.5">
      <c r="C192" s="1" t="s">
        <v>14</v>
      </c>
      <c r="D192" s="32">
        <f t="shared" si="15"/>
        <v>0.25672316384180793</v>
      </c>
      <c r="E192" s="9">
        <f t="shared" si="16"/>
        <v>0.05740112994350283</v>
      </c>
      <c r="F192" s="9">
        <f t="shared" si="17"/>
        <v>0.1407909604519774</v>
      </c>
      <c r="G192" s="12">
        <f t="shared" si="18"/>
        <v>0.5450847457627118</v>
      </c>
      <c r="H192" s="32">
        <f t="shared" si="19"/>
        <v>0.2610983981693364</v>
      </c>
      <c r="I192" s="9">
        <f t="shared" si="20"/>
        <v>0.1377574370709382</v>
      </c>
      <c r="J192" s="9">
        <f t="shared" si="21"/>
        <v>0.111441647597254</v>
      </c>
      <c r="K192" s="12">
        <f t="shared" si="22"/>
        <v>0.4897025171624714</v>
      </c>
      <c r="L192" s="32">
        <f t="shared" si="23"/>
        <v>0.28212290502793297</v>
      </c>
      <c r="M192" s="9">
        <f t="shared" si="24"/>
        <v>0.15083798882681565</v>
      </c>
      <c r="N192" s="9">
        <f t="shared" si="25"/>
        <v>0.10963687150837989</v>
      </c>
      <c r="O192" s="12">
        <f t="shared" si="26"/>
        <v>0.4574022346368715</v>
      </c>
    </row>
    <row r="193" spans="3:15" ht="13.5">
      <c r="C193" s="1" t="s">
        <v>15</v>
      </c>
      <c r="D193" s="32">
        <f t="shared" si="15"/>
        <v>0.24830699774266365</v>
      </c>
      <c r="E193" s="9">
        <f t="shared" si="16"/>
        <v>0.05568096313017306</v>
      </c>
      <c r="F193" s="9">
        <f t="shared" si="17"/>
        <v>0.11963882618510158</v>
      </c>
      <c r="G193" s="12">
        <f t="shared" si="18"/>
        <v>0.5763732129420617</v>
      </c>
      <c r="H193" s="32">
        <f t="shared" si="19"/>
        <v>0.2554144884241972</v>
      </c>
      <c r="I193" s="9">
        <f t="shared" si="20"/>
        <v>0.1262135922330097</v>
      </c>
      <c r="J193" s="9">
        <f t="shared" si="21"/>
        <v>0.0970873786407767</v>
      </c>
      <c r="K193" s="12">
        <f t="shared" si="22"/>
        <v>0.5212845407020165</v>
      </c>
      <c r="L193" s="32">
        <f t="shared" si="23"/>
        <v>0.2552083333333333</v>
      </c>
      <c r="M193" s="9">
        <f t="shared" si="24"/>
        <v>0.12425595238095238</v>
      </c>
      <c r="N193" s="9">
        <f t="shared" si="25"/>
        <v>0.11086309523809523</v>
      </c>
      <c r="O193" s="12">
        <f t="shared" si="26"/>
        <v>0.5096726190476191</v>
      </c>
    </row>
    <row r="194" spans="3:15" ht="13.5">
      <c r="C194" s="1" t="s">
        <v>16</v>
      </c>
      <c r="D194" s="32">
        <f t="shared" si="15"/>
        <v>0.2400975015234613</v>
      </c>
      <c r="E194" s="9">
        <f t="shared" si="16"/>
        <v>0.0603290676416819</v>
      </c>
      <c r="F194" s="9">
        <f t="shared" si="17"/>
        <v>0.14198659354052406</v>
      </c>
      <c r="G194" s="12">
        <f t="shared" si="18"/>
        <v>0.5575868372943327</v>
      </c>
      <c r="H194" s="32">
        <f t="shared" si="19"/>
        <v>0.2806372549019608</v>
      </c>
      <c r="I194" s="9">
        <f t="shared" si="20"/>
        <v>0.14522058823529413</v>
      </c>
      <c r="J194" s="9">
        <f t="shared" si="21"/>
        <v>0.12990196078431374</v>
      </c>
      <c r="K194" s="12">
        <f t="shared" si="22"/>
        <v>0.44424019607843135</v>
      </c>
      <c r="L194" s="32">
        <f t="shared" si="23"/>
        <v>0.251875</v>
      </c>
      <c r="M194" s="9">
        <f t="shared" si="24"/>
        <v>0.153125</v>
      </c>
      <c r="N194" s="9">
        <f t="shared" si="25"/>
        <v>0.11875</v>
      </c>
      <c r="O194" s="12">
        <f t="shared" si="26"/>
        <v>0.47625</v>
      </c>
    </row>
    <row r="195" spans="3:15" ht="13.5">
      <c r="C195" s="1"/>
      <c r="D195" s="32"/>
      <c r="E195" s="9"/>
      <c r="F195" s="9"/>
      <c r="G195" s="12"/>
      <c r="H195" s="32"/>
      <c r="I195" s="9"/>
      <c r="J195" s="9"/>
      <c r="K195" s="12"/>
      <c r="L195" s="32"/>
      <c r="M195" s="9"/>
      <c r="N195" s="9"/>
      <c r="O195" s="12"/>
    </row>
    <row r="196" spans="3:15" ht="13.5">
      <c r="C196" s="1" t="s">
        <v>17</v>
      </c>
      <c r="D196" s="32">
        <f>+D132/(D132+E132+F132+G132)</f>
        <v>0.23250793783860252</v>
      </c>
      <c r="E196" s="9">
        <f>+E132/(D132+E132+F132+G132)</f>
        <v>0.0526045541711639</v>
      </c>
      <c r="F196" s="9">
        <f>+F132/(D132+E132+F132+G132)</f>
        <v>0.13027486403504177</v>
      </c>
      <c r="G196" s="12">
        <f>+G132/(D132+E132+F132+G132)</f>
        <v>0.5846126439551919</v>
      </c>
      <c r="H196" s="32">
        <f>+H132/(H132+I132+J132+K132)</f>
        <v>0.2383397246960141</v>
      </c>
      <c r="I196" s="9">
        <f>+I132/(H132+I132+J132+K132)</f>
        <v>0.12679195850368163</v>
      </c>
      <c r="J196" s="9">
        <f>+J132/(H132+I132+J132+K132)</f>
        <v>0.1130267592093726</v>
      </c>
      <c r="K196" s="12">
        <f>+K132/(H132+I132+J132+K132)</f>
        <v>0.5218415575909316</v>
      </c>
      <c r="L196" s="32">
        <f>+L132/(L132+M132+N132+O132)</f>
        <v>0.249238088158775</v>
      </c>
      <c r="M196" s="9">
        <f>+M132/(L132+M132+N132+O132)</f>
        <v>0.13791931698718288</v>
      </c>
      <c r="N196" s="9">
        <f>+N132/(L132+M132+N132+O132)</f>
        <v>0.11215767062046703</v>
      </c>
      <c r="O196" s="12">
        <f>+O132/(L132+M132+N132+O132)</f>
        <v>0.5006849242335751</v>
      </c>
    </row>
    <row r="199" spans="3:11" ht="13.5">
      <c r="C199" s="202"/>
      <c r="D199" s="201" t="s">
        <v>35</v>
      </c>
      <c r="E199" s="201"/>
      <c r="F199" s="201"/>
      <c r="G199" s="201"/>
      <c r="H199" s="201" t="s">
        <v>36</v>
      </c>
      <c r="I199" s="201"/>
      <c r="J199" s="201"/>
      <c r="K199" s="201"/>
    </row>
    <row r="200" spans="3:11" ht="13.5">
      <c r="C200" s="202"/>
      <c r="D200" s="14" t="s">
        <v>54</v>
      </c>
      <c r="E200" s="24" t="s">
        <v>55</v>
      </c>
      <c r="F200" s="24" t="s">
        <v>56</v>
      </c>
      <c r="G200" s="23" t="s">
        <v>57</v>
      </c>
      <c r="H200" s="14" t="s">
        <v>54</v>
      </c>
      <c r="I200" s="24" t="s">
        <v>55</v>
      </c>
      <c r="J200" s="24" t="s">
        <v>56</v>
      </c>
      <c r="K200" s="23" t="s">
        <v>57</v>
      </c>
    </row>
    <row r="201" spans="3:11" ht="13.5">
      <c r="C201" s="1" t="s">
        <v>0</v>
      </c>
      <c r="D201" s="32">
        <f aca="true" t="shared" si="27" ref="D201:D217">+D137/(D137+E137+F137+G137)</f>
        <v>0.2604204096298958</v>
      </c>
      <c r="E201" s="9">
        <f aca="true" t="shared" si="28" ref="E201:E217">+E137/(D137+E137+F137+G137)</f>
        <v>0.1416936160019164</v>
      </c>
      <c r="F201" s="9">
        <f aca="true" t="shared" si="29" ref="F201:F217">+F137/(D137+E137+F137+G137)</f>
        <v>0.11785842615882142</v>
      </c>
      <c r="G201" s="12">
        <f aca="true" t="shared" si="30" ref="G201:G217">+G137/(D137+E137+F137+G137)</f>
        <v>0.4800275482093664</v>
      </c>
      <c r="H201" s="32">
        <f aca="true" t="shared" si="31" ref="H201:H217">+H137/(H137+I137+J137+K137)</f>
        <v>0.26362760036070776</v>
      </c>
      <c r="I201" s="9">
        <f aca="true" t="shared" si="32" ref="I201:I217">+I137/(H137+I137+J137+K137)</f>
        <v>0.14515376721912995</v>
      </c>
      <c r="J201" s="9">
        <f aca="true" t="shared" si="33" ref="J201:J217">+J137/(H137+I137+J137+K137)</f>
        <v>0.1154575701980783</v>
      </c>
      <c r="K201" s="12">
        <f aca="true" t="shared" si="34" ref="K201:K217">+K137/(H137+I137+J137+K137)</f>
        <v>0.47576106222208403</v>
      </c>
    </row>
    <row r="202" spans="3:11" ht="13.5">
      <c r="C202" s="1" t="s">
        <v>1</v>
      </c>
      <c r="D202" s="32">
        <f t="shared" si="27"/>
        <v>0.24893390191897655</v>
      </c>
      <c r="E202" s="9">
        <f t="shared" si="28"/>
        <v>0.1455223880597015</v>
      </c>
      <c r="F202" s="9">
        <f t="shared" si="29"/>
        <v>0.12340085287846482</v>
      </c>
      <c r="G202" s="12">
        <f t="shared" si="30"/>
        <v>0.48214285714285715</v>
      </c>
      <c r="H202" s="32">
        <f t="shared" si="31"/>
        <v>0.2428072062382361</v>
      </c>
      <c r="I202" s="9">
        <f t="shared" si="32"/>
        <v>0.14842699650443666</v>
      </c>
      <c r="J202" s="9">
        <f t="shared" si="33"/>
        <v>0.1169669265931702</v>
      </c>
      <c r="K202" s="12">
        <f t="shared" si="34"/>
        <v>0.491798870664157</v>
      </c>
    </row>
    <row r="203" spans="3:11" ht="13.5">
      <c r="C203" s="1" t="s">
        <v>2</v>
      </c>
      <c r="D203" s="185" t="e">
        <f t="shared" si="27"/>
        <v>#DIV/0!</v>
      </c>
      <c r="E203" s="186" t="e">
        <f t="shared" si="28"/>
        <v>#DIV/0!</v>
      </c>
      <c r="F203" s="186" t="e">
        <f t="shared" si="29"/>
        <v>#DIV/0!</v>
      </c>
      <c r="G203" s="187" t="e">
        <f t="shared" si="30"/>
        <v>#DIV/0!</v>
      </c>
      <c r="H203" s="185">
        <f t="shared" si="31"/>
        <v>0.22192487814202427</v>
      </c>
      <c r="I203" s="186">
        <f t="shared" si="32"/>
        <v>0.1458472713370926</v>
      </c>
      <c r="J203" s="186">
        <f t="shared" si="33"/>
        <v>0.11765268087546593</v>
      </c>
      <c r="K203" s="187">
        <f t="shared" si="34"/>
        <v>0.5145751696454172</v>
      </c>
    </row>
    <row r="204" spans="3:11" ht="13.5">
      <c r="C204" s="1" t="s">
        <v>3</v>
      </c>
      <c r="D204" s="32">
        <f t="shared" si="27"/>
        <v>0.18873367749772244</v>
      </c>
      <c r="E204" s="9">
        <f t="shared" si="28"/>
        <v>0.11251138779228667</v>
      </c>
      <c r="F204" s="9">
        <f t="shared" si="29"/>
        <v>0.0803218949286365</v>
      </c>
      <c r="G204" s="12">
        <f t="shared" si="30"/>
        <v>0.6184330397813544</v>
      </c>
      <c r="H204" s="32">
        <f t="shared" si="31"/>
        <v>0.1859005311443747</v>
      </c>
      <c r="I204" s="9">
        <f t="shared" si="32"/>
        <v>0.11137936584580718</v>
      </c>
      <c r="J204" s="9">
        <f t="shared" si="33"/>
        <v>0.08015451472718493</v>
      </c>
      <c r="K204" s="12">
        <f t="shared" si="34"/>
        <v>0.6225655882826332</v>
      </c>
    </row>
    <row r="205" spans="3:11" ht="13.5">
      <c r="C205" s="1" t="s">
        <v>4</v>
      </c>
      <c r="D205" s="32">
        <f t="shared" si="27"/>
        <v>0.2381398252184769</v>
      </c>
      <c r="E205" s="9">
        <f t="shared" si="28"/>
        <v>0.15886392009987516</v>
      </c>
      <c r="F205" s="9">
        <f t="shared" si="29"/>
        <v>0.11953807740324594</v>
      </c>
      <c r="G205" s="12">
        <f t="shared" si="30"/>
        <v>0.483458177278402</v>
      </c>
      <c r="H205" s="32">
        <f t="shared" si="31"/>
        <v>0.24780976220275344</v>
      </c>
      <c r="I205" s="9">
        <f t="shared" si="32"/>
        <v>0.152377972465582</v>
      </c>
      <c r="J205" s="9">
        <f t="shared" si="33"/>
        <v>0.1214017521902378</v>
      </c>
      <c r="K205" s="12">
        <f t="shared" si="34"/>
        <v>0.4784105131414268</v>
      </c>
    </row>
    <row r="206" spans="3:11" ht="13.5">
      <c r="C206" s="1" t="s">
        <v>5</v>
      </c>
      <c r="D206" s="185">
        <f t="shared" si="27"/>
        <v>0.21196172248803827</v>
      </c>
      <c r="E206" s="186">
        <f t="shared" si="28"/>
        <v>0.15406698564593302</v>
      </c>
      <c r="F206" s="186">
        <f t="shared" si="29"/>
        <v>0.12440191387559808</v>
      </c>
      <c r="G206" s="187">
        <f t="shared" si="30"/>
        <v>0.5095693779904307</v>
      </c>
      <c r="H206" s="185">
        <f t="shared" si="31"/>
        <v>0.20888238164958517</v>
      </c>
      <c r="I206" s="186">
        <f t="shared" si="32"/>
        <v>0.14348462664714495</v>
      </c>
      <c r="J206" s="186">
        <f t="shared" si="33"/>
        <v>0.12981942410932162</v>
      </c>
      <c r="K206" s="187">
        <f t="shared" si="34"/>
        <v>0.5178135675939483</v>
      </c>
    </row>
    <row r="207" spans="3:11" ht="13.5">
      <c r="C207" s="1" t="s">
        <v>6</v>
      </c>
      <c r="D207" s="32">
        <f t="shared" si="27"/>
        <v>0.2504912607301686</v>
      </c>
      <c r="E207" s="9">
        <f t="shared" si="28"/>
        <v>0.15316992450098252</v>
      </c>
      <c r="F207" s="9">
        <f t="shared" si="29"/>
        <v>0.11335194952942393</v>
      </c>
      <c r="G207" s="12">
        <f t="shared" si="30"/>
        <v>0.48298686523942497</v>
      </c>
      <c r="H207" s="32">
        <f t="shared" si="31"/>
        <v>0.2442993255540092</v>
      </c>
      <c r="I207" s="9">
        <f t="shared" si="32"/>
        <v>0.1536238090140242</v>
      </c>
      <c r="J207" s="9">
        <f t="shared" si="33"/>
        <v>0.11208650037469221</v>
      </c>
      <c r="K207" s="12">
        <f t="shared" si="34"/>
        <v>0.4899903650572744</v>
      </c>
    </row>
    <row r="208" spans="3:11" ht="13.5">
      <c r="C208" s="1" t="s">
        <v>7</v>
      </c>
      <c r="D208" s="32">
        <f t="shared" si="27"/>
        <v>0.22211843825892022</v>
      </c>
      <c r="E208" s="9">
        <f t="shared" si="28"/>
        <v>0.15925649168690453</v>
      </c>
      <c r="F208" s="9">
        <f t="shared" si="29"/>
        <v>0.11797123108537269</v>
      </c>
      <c r="G208" s="12">
        <f t="shared" si="30"/>
        <v>0.5006538389688026</v>
      </c>
      <c r="H208" s="32">
        <f t="shared" si="31"/>
        <v>0.2263071102919779</v>
      </c>
      <c r="I208" s="9">
        <f t="shared" si="32"/>
        <v>0.1607333398001746</v>
      </c>
      <c r="J208" s="9">
        <f t="shared" si="33"/>
        <v>0.12183528955281793</v>
      </c>
      <c r="K208" s="12">
        <f t="shared" si="34"/>
        <v>0.4911242603550296</v>
      </c>
    </row>
    <row r="209" spans="3:11" ht="13.5">
      <c r="C209" s="1" t="s">
        <v>8</v>
      </c>
      <c r="D209" s="32">
        <f t="shared" si="27"/>
        <v>0.23435544430538172</v>
      </c>
      <c r="E209" s="9">
        <f t="shared" si="28"/>
        <v>0.155819774718398</v>
      </c>
      <c r="F209" s="9">
        <f t="shared" si="29"/>
        <v>0.11045056320400501</v>
      </c>
      <c r="G209" s="12">
        <f t="shared" si="30"/>
        <v>0.49937421777221525</v>
      </c>
      <c r="H209" s="32">
        <f t="shared" si="31"/>
        <v>0.23826142131979697</v>
      </c>
      <c r="I209" s="9">
        <f t="shared" si="32"/>
        <v>0.15545685279187818</v>
      </c>
      <c r="J209" s="9">
        <f t="shared" si="33"/>
        <v>0.11135786802030456</v>
      </c>
      <c r="K209" s="12">
        <f t="shared" si="34"/>
        <v>0.4949238578680203</v>
      </c>
    </row>
    <row r="210" spans="3:11" ht="13.5">
      <c r="C210" s="1" t="s">
        <v>9</v>
      </c>
      <c r="D210" s="32">
        <f t="shared" si="27"/>
        <v>0.1962406015037594</v>
      </c>
      <c r="E210" s="9">
        <f t="shared" si="28"/>
        <v>0.1631578947368421</v>
      </c>
      <c r="F210" s="9">
        <f t="shared" si="29"/>
        <v>0.1556390977443609</v>
      </c>
      <c r="G210" s="12">
        <f t="shared" si="30"/>
        <v>0.4849624060150376</v>
      </c>
      <c r="H210" s="32">
        <f t="shared" si="31"/>
        <v>0.17881292261457551</v>
      </c>
      <c r="I210" s="9">
        <f t="shared" si="32"/>
        <v>0.18707738542449287</v>
      </c>
      <c r="J210" s="9">
        <f t="shared" si="33"/>
        <v>0.13749060856498874</v>
      </c>
      <c r="K210" s="12">
        <f t="shared" si="34"/>
        <v>0.4966190833959429</v>
      </c>
    </row>
    <row r="211" spans="3:11" ht="13.5">
      <c r="C211" s="1" t="s">
        <v>10</v>
      </c>
      <c r="D211" s="32">
        <f t="shared" si="27"/>
        <v>0.20674157303370785</v>
      </c>
      <c r="E211" s="9">
        <f t="shared" si="28"/>
        <v>0.18651685393258427</v>
      </c>
      <c r="F211" s="9">
        <f t="shared" si="29"/>
        <v>0.09662921348314607</v>
      </c>
      <c r="G211" s="12">
        <f t="shared" si="30"/>
        <v>0.5101123595505618</v>
      </c>
      <c r="H211" s="32">
        <f t="shared" si="31"/>
        <v>0.19626168224299065</v>
      </c>
      <c r="I211" s="9">
        <f t="shared" si="32"/>
        <v>0.16822429906542055</v>
      </c>
      <c r="J211" s="9">
        <f t="shared" si="33"/>
        <v>0.11448598130841121</v>
      </c>
      <c r="K211" s="12">
        <f t="shared" si="34"/>
        <v>0.5210280373831776</v>
      </c>
    </row>
    <row r="212" spans="3:11" ht="13.5">
      <c r="C212" s="1" t="s">
        <v>11</v>
      </c>
      <c r="D212" s="32">
        <f t="shared" si="27"/>
        <v>0.2550887830229537</v>
      </c>
      <c r="E212" s="9">
        <f t="shared" si="28"/>
        <v>0.1385881333910784</v>
      </c>
      <c r="F212" s="9">
        <f t="shared" si="29"/>
        <v>0.11281940233867475</v>
      </c>
      <c r="G212" s="12">
        <f t="shared" si="30"/>
        <v>0.4935036812472932</v>
      </c>
      <c r="H212" s="32">
        <f t="shared" si="31"/>
        <v>0.25795740783146326</v>
      </c>
      <c r="I212" s="9">
        <f t="shared" si="32"/>
        <v>0.14506526219372567</v>
      </c>
      <c r="J212" s="9">
        <f t="shared" si="33"/>
        <v>0.11357911609800779</v>
      </c>
      <c r="K212" s="12">
        <f t="shared" si="34"/>
        <v>0.4833982138768033</v>
      </c>
    </row>
    <row r="213" spans="3:11" ht="13.5">
      <c r="C213" s="1" t="s">
        <v>12</v>
      </c>
      <c r="D213" s="32">
        <f t="shared" si="27"/>
        <v>0.283793347487615</v>
      </c>
      <c r="E213" s="9">
        <f t="shared" si="28"/>
        <v>0.1613588110403397</v>
      </c>
      <c r="F213" s="9">
        <f t="shared" si="29"/>
        <v>0.13234253361641896</v>
      </c>
      <c r="G213" s="12">
        <f t="shared" si="30"/>
        <v>0.42250530785562634</v>
      </c>
      <c r="H213" s="32">
        <f t="shared" si="31"/>
        <v>0.2989010989010989</v>
      </c>
      <c r="I213" s="9">
        <f t="shared" si="32"/>
        <v>0.16117216117216118</v>
      </c>
      <c r="J213" s="9">
        <f t="shared" si="33"/>
        <v>0.12307692307692308</v>
      </c>
      <c r="K213" s="12">
        <f t="shared" si="34"/>
        <v>0.41684981684981687</v>
      </c>
    </row>
    <row r="214" spans="3:11" ht="13.5">
      <c r="C214" s="1" t="s">
        <v>13</v>
      </c>
      <c r="D214" s="32">
        <f t="shared" si="27"/>
        <v>0.23331733077292366</v>
      </c>
      <c r="E214" s="9">
        <f t="shared" si="28"/>
        <v>0.17090734517522804</v>
      </c>
      <c r="F214" s="9">
        <f t="shared" si="29"/>
        <v>0.11377820451272204</v>
      </c>
      <c r="G214" s="12">
        <f t="shared" si="30"/>
        <v>0.4819971195391263</v>
      </c>
      <c r="H214" s="32">
        <f t="shared" si="31"/>
        <v>0.22355289421157684</v>
      </c>
      <c r="I214" s="9">
        <f t="shared" si="32"/>
        <v>0.1661676646706587</v>
      </c>
      <c r="J214" s="9">
        <f t="shared" si="33"/>
        <v>0.12225548902195608</v>
      </c>
      <c r="K214" s="12">
        <f t="shared" si="34"/>
        <v>0.4880239520958084</v>
      </c>
    </row>
    <row r="215" spans="3:11" ht="13.5">
      <c r="C215" s="1" t="s">
        <v>14</v>
      </c>
      <c r="D215" s="32">
        <f t="shared" si="27"/>
        <v>0.27820823244552056</v>
      </c>
      <c r="E215" s="9">
        <f t="shared" si="28"/>
        <v>0.15326876513317192</v>
      </c>
      <c r="F215" s="9">
        <f t="shared" si="29"/>
        <v>0.11428571428571428</v>
      </c>
      <c r="G215" s="12">
        <f t="shared" si="30"/>
        <v>0.4542372881355932</v>
      </c>
      <c r="H215" s="32">
        <f t="shared" si="31"/>
        <v>0.2813440320962889</v>
      </c>
      <c r="I215" s="9">
        <f t="shared" si="32"/>
        <v>0.15045135406218657</v>
      </c>
      <c r="J215" s="9">
        <f t="shared" si="33"/>
        <v>0.12236710130391174</v>
      </c>
      <c r="K215" s="12">
        <f t="shared" si="34"/>
        <v>0.44583751253761283</v>
      </c>
    </row>
    <row r="216" spans="3:11" ht="13.5">
      <c r="C216" s="1" t="s">
        <v>15</v>
      </c>
      <c r="D216" s="32">
        <f t="shared" si="27"/>
        <v>0.25518831667947733</v>
      </c>
      <c r="E216" s="9">
        <f t="shared" si="28"/>
        <v>0.13681783243658724</v>
      </c>
      <c r="F216" s="9">
        <f t="shared" si="29"/>
        <v>0.11222136817832437</v>
      </c>
      <c r="G216" s="12">
        <f t="shared" si="30"/>
        <v>0.4957724827056111</v>
      </c>
      <c r="H216" s="32">
        <f t="shared" si="31"/>
        <v>0.2589703588143526</v>
      </c>
      <c r="I216" s="9">
        <f t="shared" si="32"/>
        <v>0.12870514820592824</v>
      </c>
      <c r="J216" s="9">
        <f t="shared" si="33"/>
        <v>0.11622464898595944</v>
      </c>
      <c r="K216" s="12">
        <f t="shared" si="34"/>
        <v>0.4960998439937597</v>
      </c>
    </row>
    <row r="217" spans="3:11" ht="13.5">
      <c r="C217" s="1" t="s">
        <v>16</v>
      </c>
      <c r="D217" s="32">
        <f t="shared" si="27"/>
        <v>0.2619949494949495</v>
      </c>
      <c r="E217" s="9">
        <f t="shared" si="28"/>
        <v>0.14835858585858586</v>
      </c>
      <c r="F217" s="9">
        <f t="shared" si="29"/>
        <v>0.12815656565656566</v>
      </c>
      <c r="G217" s="12">
        <f t="shared" si="30"/>
        <v>0.461489898989899</v>
      </c>
      <c r="H217" s="32">
        <f t="shared" si="31"/>
        <v>0.25935828877005346</v>
      </c>
      <c r="I217" s="9">
        <f t="shared" si="32"/>
        <v>0.17446524064171123</v>
      </c>
      <c r="J217" s="9">
        <f t="shared" si="33"/>
        <v>0.10828877005347594</v>
      </c>
      <c r="K217" s="12">
        <f t="shared" si="34"/>
        <v>0.45788770053475936</v>
      </c>
    </row>
    <row r="218" spans="3:11" ht="13.5">
      <c r="C218" s="1"/>
      <c r="D218" s="32"/>
      <c r="E218" s="9"/>
      <c r="F218" s="9"/>
      <c r="G218" s="12"/>
      <c r="H218" s="32"/>
      <c r="I218" s="9"/>
      <c r="J218" s="9"/>
      <c r="K218" s="12"/>
    </row>
    <row r="219" spans="3:11" ht="13.5">
      <c r="C219" s="1" t="s">
        <v>17</v>
      </c>
      <c r="D219" s="32">
        <f>+D155/(D155+E155+F155+G155)</f>
        <v>0.24565187365200114</v>
      </c>
      <c r="E219" s="9">
        <f>+E155/(D155+E155+F155+G155)</f>
        <v>0.146024797866576</v>
      </c>
      <c r="F219" s="9">
        <f>+F155/(D155+E155+F155+G155)</f>
        <v>0.11495840460683589</v>
      </c>
      <c r="G219" s="12">
        <f>+G155/(D155+E155+F155+G155)</f>
        <v>0.49336492387458697</v>
      </c>
      <c r="H219" s="32">
        <f>+H155/(H155+I155+J155+K155)</f>
        <v>0.2441691610111727</v>
      </c>
      <c r="I219" s="9">
        <f>+I155/(H155+I155+J155+K155)</f>
        <v>0.1478627665985044</v>
      </c>
      <c r="J219" s="9">
        <f>+J155/(H155+I155+J155+K155)</f>
        <v>0.1147991188295844</v>
      </c>
      <c r="K219" s="12">
        <f>+K155/(H155+I155+J155+K155)</f>
        <v>0.49316895356073853</v>
      </c>
    </row>
    <row r="222" spans="3:8" ht="13.5">
      <c r="C222" s="207" t="s">
        <v>67</v>
      </c>
      <c r="D222" s="207"/>
      <c r="E222" s="207"/>
      <c r="F222" s="207"/>
      <c r="G222" s="207"/>
      <c r="H222" s="207"/>
    </row>
    <row r="223" spans="3:11" ht="13.5">
      <c r="C223" s="202"/>
      <c r="D223" s="201" t="s">
        <v>33</v>
      </c>
      <c r="E223" s="201"/>
      <c r="F223" s="201"/>
      <c r="G223" s="201"/>
      <c r="H223" s="201" t="s">
        <v>34</v>
      </c>
      <c r="I223" s="201"/>
      <c r="J223" s="201"/>
      <c r="K223" s="201"/>
    </row>
    <row r="224" spans="3:11" ht="13.5">
      <c r="C224" s="202"/>
      <c r="D224" s="14" t="s">
        <v>54</v>
      </c>
      <c r="E224" s="24" t="s">
        <v>55</v>
      </c>
      <c r="F224" s="24" t="s">
        <v>56</v>
      </c>
      <c r="G224" s="23" t="s">
        <v>57</v>
      </c>
      <c r="H224" s="14" t="s">
        <v>54</v>
      </c>
      <c r="I224" s="24" t="s">
        <v>55</v>
      </c>
      <c r="J224" s="24" t="s">
        <v>56</v>
      </c>
      <c r="K224" s="23" t="s">
        <v>57</v>
      </c>
    </row>
    <row r="225" spans="3:11" ht="13.5">
      <c r="C225" s="1" t="s">
        <v>0</v>
      </c>
      <c r="D225" s="32">
        <f aca="true" t="shared" si="35" ref="D225:K225">+H178-D178</f>
        <v>0.0058974337262322485</v>
      </c>
      <c r="E225" s="9">
        <f t="shared" si="35"/>
        <v>0.07248060630104655</v>
      </c>
      <c r="F225" s="9">
        <f t="shared" si="35"/>
        <v>-0.012953024460088391</v>
      </c>
      <c r="G225" s="12">
        <f t="shared" si="35"/>
        <v>-0.06542501556719038</v>
      </c>
      <c r="H225" s="32">
        <f t="shared" si="35"/>
        <v>0.013189274630585335</v>
      </c>
      <c r="I225" s="9">
        <f t="shared" si="35"/>
        <v>0.015439761932132007</v>
      </c>
      <c r="J225" s="9">
        <f t="shared" si="35"/>
        <v>-0.0007490639242244274</v>
      </c>
      <c r="K225" s="12">
        <f t="shared" si="35"/>
        <v>-0.027879972638492956</v>
      </c>
    </row>
    <row r="226" spans="3:11" ht="13.5">
      <c r="C226" s="1" t="s">
        <v>1</v>
      </c>
      <c r="D226" s="32">
        <f aca="true" t="shared" si="36" ref="D226:K226">+H179-D179</f>
        <v>0.0015853317605024064</v>
      </c>
      <c r="E226" s="9">
        <f t="shared" si="36"/>
        <v>0.07794973986921866</v>
      </c>
      <c r="F226" s="9">
        <f t="shared" si="36"/>
        <v>-0.016179759575062916</v>
      </c>
      <c r="G226" s="12">
        <f t="shared" si="36"/>
        <v>-0.06335531205465816</v>
      </c>
      <c r="H226" s="32">
        <f t="shared" si="36"/>
        <v>0.00935248824363391</v>
      </c>
      <c r="I226" s="9">
        <f t="shared" si="36"/>
        <v>0.021588183592962565</v>
      </c>
      <c r="J226" s="9">
        <f t="shared" si="36"/>
        <v>0.010408740508288689</v>
      </c>
      <c r="K226" s="12">
        <f t="shared" si="36"/>
        <v>-0.041349412344885206</v>
      </c>
    </row>
    <row r="227" spans="3:11" ht="13.5">
      <c r="C227" s="1" t="s">
        <v>2</v>
      </c>
      <c r="D227" s="185" t="e">
        <f aca="true" t="shared" si="37" ref="D227:K227">+H180-D180</f>
        <v>#DIV/0!</v>
      </c>
      <c r="E227" s="186" t="e">
        <f t="shared" si="37"/>
        <v>#DIV/0!</v>
      </c>
      <c r="F227" s="186" t="e">
        <f t="shared" si="37"/>
        <v>#DIV/0!</v>
      </c>
      <c r="G227" s="187" t="e">
        <f t="shared" si="37"/>
        <v>#DIV/0!</v>
      </c>
      <c r="H227" s="185" t="e">
        <f t="shared" si="37"/>
        <v>#DIV/0!</v>
      </c>
      <c r="I227" s="186" t="e">
        <f t="shared" si="37"/>
        <v>#DIV/0!</v>
      </c>
      <c r="J227" s="186" t="e">
        <f t="shared" si="37"/>
        <v>#DIV/0!</v>
      </c>
      <c r="K227" s="187" t="e">
        <f t="shared" si="37"/>
        <v>#DIV/0!</v>
      </c>
    </row>
    <row r="228" spans="3:11" ht="13.5">
      <c r="C228" s="1" t="s">
        <v>3</v>
      </c>
      <c r="D228" s="32">
        <f aca="true" t="shared" si="38" ref="D228:K228">+H181-D181</f>
        <v>-0.006451184433040463</v>
      </c>
      <c r="E228" s="9">
        <f t="shared" si="38"/>
        <v>0.05729714017191709</v>
      </c>
      <c r="F228" s="9">
        <f t="shared" si="38"/>
        <v>-0.023254830326513848</v>
      </c>
      <c r="G228" s="12">
        <f t="shared" si="38"/>
        <v>-0.02759112541236275</v>
      </c>
      <c r="H228" s="32">
        <f t="shared" si="38"/>
        <v>0.020848341330197362</v>
      </c>
      <c r="I228" s="9">
        <f t="shared" si="38"/>
        <v>-0.01595368632846325</v>
      </c>
      <c r="J228" s="9">
        <f t="shared" si="38"/>
        <v>-0.012899083327399807</v>
      </c>
      <c r="K228" s="12">
        <f t="shared" si="38"/>
        <v>0.008004428325665613</v>
      </c>
    </row>
    <row r="229" spans="3:11" ht="13.5">
      <c r="C229" s="1" t="s">
        <v>4</v>
      </c>
      <c r="D229" s="32">
        <f aca="true" t="shared" si="39" ref="D229:K229">+H182-D182</f>
        <v>0.0006583334915375161</v>
      </c>
      <c r="E229" s="9">
        <f t="shared" si="39"/>
        <v>0.0762589020467129</v>
      </c>
      <c r="F229" s="9">
        <f t="shared" si="39"/>
        <v>-0.011000599542779738</v>
      </c>
      <c r="G229" s="12">
        <f t="shared" si="39"/>
        <v>-0.06591663599547065</v>
      </c>
      <c r="H229" s="32">
        <f t="shared" si="39"/>
        <v>0.016072696861711755</v>
      </c>
      <c r="I229" s="9">
        <f t="shared" si="39"/>
        <v>0.021474935238068704</v>
      </c>
      <c r="J229" s="9">
        <f t="shared" si="39"/>
        <v>-0.005650380161534518</v>
      </c>
      <c r="K229" s="12">
        <f t="shared" si="39"/>
        <v>-0.031897251938245996</v>
      </c>
    </row>
    <row r="230" spans="3:11" ht="13.5">
      <c r="C230" s="1" t="s">
        <v>5</v>
      </c>
      <c r="D230" s="185" t="e">
        <f aca="true" t="shared" si="40" ref="D230:K230">+H183-D183</f>
        <v>#DIV/0!</v>
      </c>
      <c r="E230" s="186" t="e">
        <f t="shared" si="40"/>
        <v>#DIV/0!</v>
      </c>
      <c r="F230" s="186" t="e">
        <f t="shared" si="40"/>
        <v>#DIV/0!</v>
      </c>
      <c r="G230" s="187" t="e">
        <f t="shared" si="40"/>
        <v>#DIV/0!</v>
      </c>
      <c r="H230" s="185" t="e">
        <f t="shared" si="40"/>
        <v>#DIV/0!</v>
      </c>
      <c r="I230" s="186" t="e">
        <f t="shared" si="40"/>
        <v>#DIV/0!</v>
      </c>
      <c r="J230" s="186" t="e">
        <f t="shared" si="40"/>
        <v>#DIV/0!</v>
      </c>
      <c r="K230" s="187" t="e">
        <f t="shared" si="40"/>
        <v>#DIV/0!</v>
      </c>
    </row>
    <row r="231" spans="3:11" ht="13.5">
      <c r="C231" s="1" t="s">
        <v>6</v>
      </c>
      <c r="D231" s="32">
        <f aca="true" t="shared" si="41" ref="D231:K231">+H184-D184</f>
        <v>0.0064167268849868175</v>
      </c>
      <c r="E231" s="9">
        <f t="shared" si="41"/>
        <v>0.08296460019112047</v>
      </c>
      <c r="F231" s="9">
        <f t="shared" si="41"/>
        <v>-0.021948796407088675</v>
      </c>
      <c r="G231" s="12">
        <f t="shared" si="41"/>
        <v>-0.06743253066901861</v>
      </c>
      <c r="H231" s="32">
        <f t="shared" si="41"/>
        <v>-3.520199883025321E-05</v>
      </c>
      <c r="I231" s="9">
        <f t="shared" si="41"/>
        <v>-0.0020894374235889135</v>
      </c>
      <c r="J231" s="9">
        <f t="shared" si="41"/>
        <v>-0.011996242588678166</v>
      </c>
      <c r="K231" s="12">
        <f t="shared" si="41"/>
        <v>0.014120882011097347</v>
      </c>
    </row>
    <row r="232" spans="3:11" ht="13.5">
      <c r="C232" s="1" t="s">
        <v>7</v>
      </c>
      <c r="D232" s="32">
        <f aca="true" t="shared" si="42" ref="D232:K232">+H185-D185</f>
        <v>0.007239312557170197</v>
      </c>
      <c r="E232" s="9">
        <f t="shared" si="42"/>
        <v>0.08053302364785381</v>
      </c>
      <c r="F232" s="9">
        <f t="shared" si="42"/>
        <v>-0.0195875838685967</v>
      </c>
      <c r="G232" s="12">
        <f t="shared" si="42"/>
        <v>-0.06818475233642729</v>
      </c>
      <c r="H232" s="32">
        <f t="shared" si="42"/>
        <v>0.010310457900200853</v>
      </c>
      <c r="I232" s="9">
        <f t="shared" si="42"/>
        <v>0.011052250013137532</v>
      </c>
      <c r="J232" s="9">
        <f t="shared" si="42"/>
        <v>-0.00026118507694292137</v>
      </c>
      <c r="K232" s="12">
        <f t="shared" si="42"/>
        <v>-0.021101522836395492</v>
      </c>
    </row>
    <row r="233" spans="3:11" ht="13.5">
      <c r="C233" s="1" t="s">
        <v>8</v>
      </c>
      <c r="D233" s="32">
        <f aca="true" t="shared" si="43" ref="D233:K233">+H186-D186</f>
        <v>-0.0013349436392914582</v>
      </c>
      <c r="E233" s="9">
        <f t="shared" si="43"/>
        <v>0.0751231884057971</v>
      </c>
      <c r="F233" s="9">
        <f t="shared" si="43"/>
        <v>-0.028165056360708526</v>
      </c>
      <c r="G233" s="12">
        <f t="shared" si="43"/>
        <v>-0.045623188405797155</v>
      </c>
      <c r="H233" s="32">
        <f t="shared" si="43"/>
        <v>0.009130194039193046</v>
      </c>
      <c r="I233" s="9">
        <f t="shared" si="43"/>
        <v>0.013027957605814044</v>
      </c>
      <c r="J233" s="9">
        <f t="shared" si="43"/>
        <v>-0.002986950977345318</v>
      </c>
      <c r="K233" s="12">
        <f t="shared" si="43"/>
        <v>-0.01917120066766176</v>
      </c>
    </row>
    <row r="234" spans="3:11" ht="13.5">
      <c r="C234" s="1" t="s">
        <v>9</v>
      </c>
      <c r="D234" s="32">
        <f aca="true" t="shared" si="44" ref="D234:K234">+H187-D187</f>
        <v>0.0047150683254525705</v>
      </c>
      <c r="E234" s="9">
        <f t="shared" si="44"/>
        <v>0.03407473718037002</v>
      </c>
      <c r="F234" s="9">
        <f t="shared" si="44"/>
        <v>0.014973450244074121</v>
      </c>
      <c r="G234" s="12">
        <f t="shared" si="44"/>
        <v>-0.05376325574989671</v>
      </c>
      <c r="H234" s="32">
        <f t="shared" si="44"/>
        <v>-0.012004610902096119</v>
      </c>
      <c r="I234" s="9">
        <f t="shared" si="44"/>
        <v>0.043226028495186364</v>
      </c>
      <c r="J234" s="9">
        <f t="shared" si="44"/>
        <v>0.0185803324752718</v>
      </c>
      <c r="K234" s="12">
        <f t="shared" si="44"/>
        <v>-0.04980175006836207</v>
      </c>
    </row>
    <row r="235" spans="3:11" ht="13.5">
      <c r="C235" s="1" t="s">
        <v>10</v>
      </c>
      <c r="D235" s="32">
        <f aca="true" t="shared" si="45" ref="D235:K235">+H188-D188</f>
        <v>0.00957237430667382</v>
      </c>
      <c r="E235" s="9">
        <f t="shared" si="45"/>
        <v>0.09149349487513737</v>
      </c>
      <c r="F235" s="9">
        <f t="shared" si="45"/>
        <v>-0.04462847941108809</v>
      </c>
      <c r="G235" s="12">
        <f t="shared" si="45"/>
        <v>-0.0564373897707231</v>
      </c>
      <c r="H235" s="32">
        <f t="shared" si="45"/>
        <v>-0.00417168814313526</v>
      </c>
      <c r="I235" s="9">
        <f t="shared" si="45"/>
        <v>0.03875034764067861</v>
      </c>
      <c r="J235" s="9">
        <f t="shared" si="45"/>
        <v>-0.005438645282902263</v>
      </c>
      <c r="K235" s="12">
        <f t="shared" si="45"/>
        <v>-0.02914001421464113</v>
      </c>
    </row>
    <row r="236" spans="3:11" ht="13.5">
      <c r="C236" s="1" t="s">
        <v>11</v>
      </c>
      <c r="D236" s="32">
        <f aca="true" t="shared" si="46" ref="D236:K236">+H189-D189</f>
        <v>0.012705060518836603</v>
      </c>
      <c r="E236" s="9">
        <f t="shared" si="46"/>
        <v>0.07072632436402215</v>
      </c>
      <c r="F236" s="9">
        <f t="shared" si="46"/>
        <v>-0.014737103773625332</v>
      </c>
      <c r="G236" s="12">
        <f t="shared" si="46"/>
        <v>-0.06869428110923337</v>
      </c>
      <c r="H236" s="32">
        <f t="shared" si="46"/>
        <v>0.011741953290584639</v>
      </c>
      <c r="I236" s="9">
        <f t="shared" si="46"/>
        <v>0.01395317907830522</v>
      </c>
      <c r="J236" s="9">
        <f t="shared" si="46"/>
        <v>0.006069457052197219</v>
      </c>
      <c r="K236" s="12">
        <f t="shared" si="46"/>
        <v>-0.031764589421087175</v>
      </c>
    </row>
    <row r="237" spans="3:11" ht="13.5">
      <c r="C237" s="1" t="s">
        <v>12</v>
      </c>
      <c r="D237" s="32">
        <f aca="true" t="shared" si="47" ref="D237:K237">+H190-D190</f>
        <v>0.004790144030064447</v>
      </c>
      <c r="E237" s="9">
        <f t="shared" si="47"/>
        <v>0.07624284007193788</v>
      </c>
      <c r="F237" s="9">
        <f t="shared" si="47"/>
        <v>-0.03199401317718217</v>
      </c>
      <c r="G237" s="12">
        <f t="shared" si="47"/>
        <v>-0.04903897092482007</v>
      </c>
      <c r="H237" s="32">
        <f t="shared" si="47"/>
        <v>0.007030718667991265</v>
      </c>
      <c r="I237" s="9">
        <f t="shared" si="47"/>
        <v>0.01142647566755331</v>
      </c>
      <c r="J237" s="9">
        <f t="shared" si="47"/>
        <v>0.016249523748482236</v>
      </c>
      <c r="K237" s="12">
        <f t="shared" si="47"/>
        <v>-0.03470671808402681</v>
      </c>
    </row>
    <row r="238" spans="3:11" ht="13.5">
      <c r="C238" s="1" t="s">
        <v>13</v>
      </c>
      <c r="D238" s="32">
        <f aca="true" t="shared" si="48" ref="D238:K238">+H191-D191</f>
        <v>0.010370507617435909</v>
      </c>
      <c r="E238" s="9">
        <f t="shared" si="48"/>
        <v>0.08997280398248361</v>
      </c>
      <c r="F238" s="9">
        <f t="shared" si="48"/>
        <v>-0.01770666163370596</v>
      </c>
      <c r="G238" s="12">
        <f t="shared" si="48"/>
        <v>-0.08263664996621356</v>
      </c>
      <c r="H238" s="32">
        <f t="shared" si="48"/>
        <v>0.027084321588811855</v>
      </c>
      <c r="I238" s="9">
        <f t="shared" si="48"/>
        <v>0.004351644228857782</v>
      </c>
      <c r="J238" s="9">
        <f t="shared" si="48"/>
        <v>0.010945824301560159</v>
      </c>
      <c r="K238" s="12">
        <f t="shared" si="48"/>
        <v>-0.04238179011922982</v>
      </c>
    </row>
    <row r="239" spans="3:11" ht="13.5">
      <c r="C239" s="1" t="s">
        <v>14</v>
      </c>
      <c r="D239" s="32">
        <f aca="true" t="shared" si="49" ref="D239:K239">+H192-D192</f>
        <v>0.004375234327528454</v>
      </c>
      <c r="E239" s="9">
        <f t="shared" si="49"/>
        <v>0.08035630712743538</v>
      </c>
      <c r="F239" s="9">
        <f t="shared" si="49"/>
        <v>-0.02934931285472339</v>
      </c>
      <c r="G239" s="12">
        <f t="shared" si="49"/>
        <v>-0.055382228600240446</v>
      </c>
      <c r="H239" s="32">
        <f t="shared" si="49"/>
        <v>0.02102450685859658</v>
      </c>
      <c r="I239" s="9">
        <f t="shared" si="49"/>
        <v>0.01308055175587744</v>
      </c>
      <c r="J239" s="9">
        <f t="shared" si="49"/>
        <v>-0.0018047760888741105</v>
      </c>
      <c r="K239" s="12">
        <f t="shared" si="49"/>
        <v>-0.032300282525599855</v>
      </c>
    </row>
    <row r="240" spans="3:11" ht="13.5">
      <c r="C240" s="1" t="s">
        <v>15</v>
      </c>
      <c r="D240" s="32">
        <f aca="true" t="shared" si="50" ref="D240:K240">+H193-D193</f>
        <v>0.007107490681533518</v>
      </c>
      <c r="E240" s="9">
        <f t="shared" si="50"/>
        <v>0.07053262910283664</v>
      </c>
      <c r="F240" s="9">
        <f t="shared" si="50"/>
        <v>-0.02255144754432488</v>
      </c>
      <c r="G240" s="12">
        <f t="shared" si="50"/>
        <v>-0.05508867224004521</v>
      </c>
      <c r="H240" s="32">
        <f t="shared" si="50"/>
        <v>-0.00020615509086385764</v>
      </c>
      <c r="I240" s="9">
        <f t="shared" si="50"/>
        <v>-0.0019576398520573246</v>
      </c>
      <c r="J240" s="9">
        <f t="shared" si="50"/>
        <v>0.013775716597318535</v>
      </c>
      <c r="K240" s="12">
        <f t="shared" si="50"/>
        <v>-0.011611921654397395</v>
      </c>
    </row>
    <row r="241" spans="3:11" ht="13.5">
      <c r="C241" s="1" t="s">
        <v>16</v>
      </c>
      <c r="D241" s="32">
        <f aca="true" t="shared" si="51" ref="D241:K241">+H194-D194</f>
        <v>0.04053975337849949</v>
      </c>
      <c r="E241" s="9">
        <f t="shared" si="51"/>
        <v>0.08489152059361223</v>
      </c>
      <c r="F241" s="9">
        <f t="shared" si="51"/>
        <v>-0.012084632756210328</v>
      </c>
      <c r="G241" s="12">
        <f t="shared" si="51"/>
        <v>-0.11334664121590132</v>
      </c>
      <c r="H241" s="32">
        <f t="shared" si="51"/>
        <v>-0.02876225490196077</v>
      </c>
      <c r="I241" s="9">
        <f t="shared" si="51"/>
        <v>0.007904411764705882</v>
      </c>
      <c r="J241" s="9">
        <f t="shared" si="51"/>
        <v>-0.011151960784313741</v>
      </c>
      <c r="K241" s="12">
        <f t="shared" si="51"/>
        <v>0.03200980392156866</v>
      </c>
    </row>
    <row r="242" spans="3:11" ht="13.5">
      <c r="C242" s="1"/>
      <c r="D242" s="32"/>
      <c r="E242" s="9"/>
      <c r="F242" s="9"/>
      <c r="G242" s="12"/>
      <c r="H242" s="32"/>
      <c r="I242" s="9"/>
      <c r="J242" s="9"/>
      <c r="K242" s="12"/>
    </row>
    <row r="243" spans="3:11" ht="13.5">
      <c r="C243" s="1" t="s">
        <v>17</v>
      </c>
      <c r="D243" s="32">
        <f aca="true" t="shared" si="52" ref="D243:K243">+H196-D196</f>
        <v>0.005831786857411592</v>
      </c>
      <c r="E243" s="9">
        <f t="shared" si="52"/>
        <v>0.07418740433251773</v>
      </c>
      <c r="F243" s="9">
        <f t="shared" si="52"/>
        <v>-0.017248104825669172</v>
      </c>
      <c r="G243" s="12">
        <f t="shared" si="52"/>
        <v>-0.06277108636426021</v>
      </c>
      <c r="H243" s="32">
        <f t="shared" si="52"/>
        <v>0.01089836346276088</v>
      </c>
      <c r="I243" s="9">
        <f t="shared" si="52"/>
        <v>0.011127358483501243</v>
      </c>
      <c r="J243" s="9">
        <f t="shared" si="52"/>
        <v>-0.0008690885889055672</v>
      </c>
      <c r="K243" s="12">
        <f t="shared" si="52"/>
        <v>-0.021156633357356514</v>
      </c>
    </row>
    <row r="261" spans="3:11" ht="13.5">
      <c r="C261" s="202"/>
      <c r="D261" s="201" t="s">
        <v>35</v>
      </c>
      <c r="E261" s="201"/>
      <c r="F261" s="201"/>
      <c r="G261" s="201"/>
      <c r="H261" s="201" t="s">
        <v>36</v>
      </c>
      <c r="I261" s="201"/>
      <c r="J261" s="201"/>
      <c r="K261" s="201"/>
    </row>
    <row r="262" spans="3:11" ht="13.5">
      <c r="C262" s="202"/>
      <c r="D262" s="14" t="s">
        <v>54</v>
      </c>
      <c r="E262" s="24" t="s">
        <v>55</v>
      </c>
      <c r="F262" s="24" t="s">
        <v>56</v>
      </c>
      <c r="G262" s="23" t="s">
        <v>57</v>
      </c>
      <c r="H262" s="14" t="s">
        <v>54</v>
      </c>
      <c r="I262" s="24" t="s">
        <v>55</v>
      </c>
      <c r="J262" s="24" t="s">
        <v>56</v>
      </c>
      <c r="K262" s="23" t="s">
        <v>57</v>
      </c>
    </row>
    <row r="263" spans="3:11" ht="13.5">
      <c r="C263" s="1" t="s">
        <v>0</v>
      </c>
      <c r="D263" s="32">
        <f aca="true" t="shared" si="53" ref="D263:D279">+D201-L178</f>
        <v>-0.0025328067443731728</v>
      </c>
      <c r="E263" s="9">
        <f aca="true" t="shared" si="54" ref="E263:E279">+E201-M178</f>
        <v>0.0047053119083491635</v>
      </c>
      <c r="F263" s="9">
        <f aca="true" t="shared" si="55" ref="F263:F279">+F201-N178</f>
        <v>0.004612812123733698</v>
      </c>
      <c r="G263" s="12">
        <f aca="true" t="shared" si="56" ref="G263:G279">+G201-O178</f>
        <v>-0.006785317287709647</v>
      </c>
      <c r="H263" s="32">
        <f aca="true" t="shared" si="57" ref="H263:H279">+H201-D201</f>
        <v>0.0032071907308119374</v>
      </c>
      <c r="I263" s="9">
        <f aca="true" t="shared" si="58" ref="I263:I279">+I201-E201</f>
        <v>0.0034601512172135473</v>
      </c>
      <c r="J263" s="9">
        <f aca="true" t="shared" si="59" ref="J263:J279">+J201-F201</f>
        <v>-0.0024008559607431174</v>
      </c>
      <c r="K263" s="12">
        <f aca="true" t="shared" si="60" ref="K263:K279">+K201-G201</f>
        <v>-0.0042664859872823535</v>
      </c>
    </row>
    <row r="264" spans="3:11" ht="13.5">
      <c r="C264" s="1" t="s">
        <v>1</v>
      </c>
      <c r="D264" s="32">
        <f t="shared" si="53"/>
        <v>0.004140896004859812</v>
      </c>
      <c r="E264" s="9">
        <f t="shared" si="54"/>
        <v>0.00024082467579816802</v>
      </c>
      <c r="F264" s="9">
        <f t="shared" si="55"/>
        <v>0.0007472144109924583</v>
      </c>
      <c r="G264" s="12">
        <f t="shared" si="56"/>
        <v>-0.005128935091650411</v>
      </c>
      <c r="H264" s="32">
        <f t="shared" si="57"/>
        <v>-0.0061266956807404516</v>
      </c>
      <c r="I264" s="9">
        <f t="shared" si="58"/>
        <v>0.0029046084447351683</v>
      </c>
      <c r="J264" s="9">
        <f t="shared" si="59"/>
        <v>-0.006433926285294614</v>
      </c>
      <c r="K264" s="12">
        <f t="shared" si="60"/>
        <v>0.009656013521299855</v>
      </c>
    </row>
    <row r="265" spans="3:11" ht="13.5">
      <c r="C265" s="1" t="s">
        <v>2</v>
      </c>
      <c r="D265" s="185" t="e">
        <f t="shared" si="53"/>
        <v>#DIV/0!</v>
      </c>
      <c r="E265" s="186" t="e">
        <f t="shared" si="54"/>
        <v>#DIV/0!</v>
      </c>
      <c r="F265" s="186" t="e">
        <f t="shared" si="55"/>
        <v>#DIV/0!</v>
      </c>
      <c r="G265" s="187" t="e">
        <f t="shared" si="56"/>
        <v>#DIV/0!</v>
      </c>
      <c r="H265" s="185" t="e">
        <f t="shared" si="57"/>
        <v>#DIV/0!</v>
      </c>
      <c r="I265" s="186" t="e">
        <f t="shared" si="58"/>
        <v>#DIV/0!</v>
      </c>
      <c r="J265" s="186" t="e">
        <f t="shared" si="59"/>
        <v>#DIV/0!</v>
      </c>
      <c r="K265" s="187" t="e">
        <f t="shared" si="60"/>
        <v>#DIV/0!</v>
      </c>
    </row>
    <row r="266" spans="3:11" ht="13.5">
      <c r="C266" s="1" t="s">
        <v>3</v>
      </c>
      <c r="D266" s="32">
        <f t="shared" si="53"/>
        <v>-0.02084161207756713</v>
      </c>
      <c r="E266" s="9">
        <f t="shared" si="54"/>
        <v>0.025252700533599418</v>
      </c>
      <c r="F266" s="9">
        <f t="shared" si="55"/>
        <v>0.010978265585007169</v>
      </c>
      <c r="G266" s="12">
        <f t="shared" si="56"/>
        <v>-0.01538935404103936</v>
      </c>
      <c r="H266" s="32">
        <f t="shared" si="57"/>
        <v>-0.0028331463533477486</v>
      </c>
      <c r="I266" s="9">
        <f t="shared" si="58"/>
        <v>-0.001132021946479489</v>
      </c>
      <c r="J266" s="9">
        <f t="shared" si="59"/>
        <v>-0.0001673802014515724</v>
      </c>
      <c r="K266" s="12">
        <f t="shared" si="60"/>
        <v>0.004132548501278754</v>
      </c>
    </row>
    <row r="267" spans="3:11" ht="13.5">
      <c r="C267" s="1" t="s">
        <v>4</v>
      </c>
      <c r="D267" s="32">
        <f t="shared" si="53"/>
        <v>-0.014437494369151954</v>
      </c>
      <c r="E267" s="9">
        <f t="shared" si="54"/>
        <v>-0.004871677231841037</v>
      </c>
      <c r="F267" s="9">
        <f t="shared" si="55"/>
        <v>-0.008721473839931729</v>
      </c>
      <c r="G267" s="12">
        <f t="shared" si="56"/>
        <v>0.028030645440924762</v>
      </c>
      <c r="H267" s="32">
        <f t="shared" si="57"/>
        <v>0.00966993698427654</v>
      </c>
      <c r="I267" s="9">
        <f t="shared" si="58"/>
        <v>-0.0064859476342931655</v>
      </c>
      <c r="J267" s="9">
        <f t="shared" si="59"/>
        <v>0.0018636747869918563</v>
      </c>
      <c r="K267" s="12">
        <f t="shared" si="60"/>
        <v>-0.005047664136975216</v>
      </c>
    </row>
    <row r="268" spans="3:11" ht="13.5">
      <c r="C268" s="1" t="s">
        <v>5</v>
      </c>
      <c r="D268" s="185" t="e">
        <f t="shared" si="53"/>
        <v>#DIV/0!</v>
      </c>
      <c r="E268" s="186" t="e">
        <f t="shared" si="54"/>
        <v>#DIV/0!</v>
      </c>
      <c r="F268" s="186" t="e">
        <f t="shared" si="55"/>
        <v>#DIV/0!</v>
      </c>
      <c r="G268" s="187" t="e">
        <f t="shared" si="56"/>
        <v>#DIV/0!</v>
      </c>
      <c r="H268" s="185">
        <f t="shared" si="57"/>
        <v>-0.0030793408384530985</v>
      </c>
      <c r="I268" s="186">
        <f t="shared" si="58"/>
        <v>-0.010582358998788066</v>
      </c>
      <c r="J268" s="186">
        <f t="shared" si="59"/>
        <v>0.005417510233723541</v>
      </c>
      <c r="K268" s="187">
        <f t="shared" si="60"/>
        <v>0.008244189603517582</v>
      </c>
    </row>
    <row r="269" spans="3:11" ht="13.5">
      <c r="C269" s="1" t="s">
        <v>6</v>
      </c>
      <c r="D269" s="32">
        <f t="shared" si="53"/>
        <v>0.01065142089032875</v>
      </c>
      <c r="E269" s="9">
        <f t="shared" si="54"/>
        <v>0.009326080657138663</v>
      </c>
      <c r="F269" s="9">
        <f t="shared" si="55"/>
        <v>0.0018404380179124213</v>
      </c>
      <c r="G269" s="12">
        <f t="shared" si="56"/>
        <v>-0.021817939565379862</v>
      </c>
      <c r="H269" s="32">
        <f t="shared" si="57"/>
        <v>-0.006191935176159374</v>
      </c>
      <c r="I269" s="9">
        <f t="shared" si="58"/>
        <v>0.0004538845130416802</v>
      </c>
      <c r="J269" s="9">
        <f t="shared" si="59"/>
        <v>-0.0012654491547317154</v>
      </c>
      <c r="K269" s="12">
        <f t="shared" si="60"/>
        <v>0.0070034998178494234</v>
      </c>
    </row>
    <row r="270" spans="3:11" ht="13.5">
      <c r="C270" s="1" t="s">
        <v>7</v>
      </c>
      <c r="D270" s="32">
        <f t="shared" si="53"/>
        <v>-0.006383932290489475</v>
      </c>
      <c r="E270" s="9">
        <f t="shared" si="54"/>
        <v>0.010423173847358191</v>
      </c>
      <c r="F270" s="9">
        <f t="shared" si="55"/>
        <v>-0.005576226384182023</v>
      </c>
      <c r="G270" s="12">
        <f t="shared" si="56"/>
        <v>0.0015369848273132924</v>
      </c>
      <c r="H270" s="32">
        <f t="shared" si="57"/>
        <v>0.004188672033057672</v>
      </c>
      <c r="I270" s="9">
        <f t="shared" si="58"/>
        <v>0.0014768481132700628</v>
      </c>
      <c r="J270" s="9">
        <f t="shared" si="59"/>
        <v>0.003864058467445239</v>
      </c>
      <c r="K270" s="12">
        <f t="shared" si="60"/>
        <v>-0.00952957861377296</v>
      </c>
    </row>
    <row r="271" spans="3:11" ht="13.5">
      <c r="C271" s="1" t="s">
        <v>8</v>
      </c>
      <c r="D271" s="32">
        <f t="shared" si="53"/>
        <v>-0.004847213501927267</v>
      </c>
      <c r="E271" s="9">
        <f t="shared" si="54"/>
        <v>0.00722418426234242</v>
      </c>
      <c r="F271" s="9">
        <f t="shared" si="55"/>
        <v>0.0032322001716884874</v>
      </c>
      <c r="G271" s="12">
        <f t="shared" si="56"/>
        <v>-0.005609170932103669</v>
      </c>
      <c r="H271" s="32">
        <f t="shared" si="57"/>
        <v>0.0039059770144152517</v>
      </c>
      <c r="I271" s="9">
        <f t="shared" si="58"/>
        <v>-0.00036292192651982136</v>
      </c>
      <c r="J271" s="9">
        <f t="shared" si="59"/>
        <v>0.0009073048162995534</v>
      </c>
      <c r="K271" s="12">
        <f t="shared" si="60"/>
        <v>-0.004450359904194956</v>
      </c>
    </row>
    <row r="272" spans="3:11" ht="13.5">
      <c r="C272" s="1" t="s">
        <v>9</v>
      </c>
      <c r="D272" s="32">
        <f t="shared" si="53"/>
        <v>-0.0016604479715029707</v>
      </c>
      <c r="E272" s="9">
        <f t="shared" si="54"/>
        <v>0.017730608380020524</v>
      </c>
      <c r="F272" s="9">
        <f t="shared" si="55"/>
        <v>0.020706564011227474</v>
      </c>
      <c r="G272" s="12">
        <f t="shared" si="56"/>
        <v>-0.036776724419745</v>
      </c>
      <c r="H272" s="32">
        <f t="shared" si="57"/>
        <v>-0.017427678889183895</v>
      </c>
      <c r="I272" s="9">
        <f t="shared" si="58"/>
        <v>0.023919490687650757</v>
      </c>
      <c r="J272" s="9">
        <f t="shared" si="59"/>
        <v>-0.018148489179372174</v>
      </c>
      <c r="K272" s="12">
        <f t="shared" si="60"/>
        <v>0.011656677380905311</v>
      </c>
    </row>
    <row r="273" spans="3:11" ht="13.5">
      <c r="C273" s="1" t="s">
        <v>10</v>
      </c>
      <c r="D273" s="32">
        <f t="shared" si="53"/>
        <v>-0.006478043170982967</v>
      </c>
      <c r="E273" s="9">
        <f t="shared" si="54"/>
        <v>-0.007512996813684392</v>
      </c>
      <c r="F273" s="9">
        <f t="shared" si="55"/>
        <v>-0.0014518099710117138</v>
      </c>
      <c r="G273" s="12">
        <f t="shared" si="56"/>
        <v>0.015442849955679072</v>
      </c>
      <c r="H273" s="32">
        <f t="shared" si="57"/>
        <v>-0.010479890790717206</v>
      </c>
      <c r="I273" s="9">
        <f t="shared" si="58"/>
        <v>-0.01829255486716372</v>
      </c>
      <c r="J273" s="9">
        <f t="shared" si="59"/>
        <v>0.017856767825265144</v>
      </c>
      <c r="K273" s="12">
        <f t="shared" si="60"/>
        <v>0.010915677832615822</v>
      </c>
    </row>
    <row r="274" spans="3:11" ht="13.5">
      <c r="C274" s="1" t="s">
        <v>11</v>
      </c>
      <c r="D274" s="32">
        <f t="shared" si="53"/>
        <v>-0.0011847426985017728</v>
      </c>
      <c r="E274" s="9">
        <f t="shared" si="54"/>
        <v>0.011758355055653896</v>
      </c>
      <c r="F274" s="9">
        <f t="shared" si="55"/>
        <v>0.004810201167616615</v>
      </c>
      <c r="G274" s="12">
        <f t="shared" si="56"/>
        <v>-0.015383813524768641</v>
      </c>
      <c r="H274" s="32">
        <f t="shared" si="57"/>
        <v>0.002868624808509579</v>
      </c>
      <c r="I274" s="9">
        <f t="shared" si="58"/>
        <v>0.006477128802647281</v>
      </c>
      <c r="J274" s="9">
        <f t="shared" si="59"/>
        <v>0.0007597137593330361</v>
      </c>
      <c r="K274" s="12">
        <f t="shared" si="60"/>
        <v>-0.010105467370489896</v>
      </c>
    </row>
    <row r="275" spans="3:11" ht="13.5">
      <c r="C275" s="1" t="s">
        <v>12</v>
      </c>
      <c r="D275" s="32">
        <f t="shared" si="53"/>
        <v>-0.0002822260616427985</v>
      </c>
      <c r="E275" s="9">
        <f t="shared" si="54"/>
        <v>0.004813601863551564</v>
      </c>
      <c r="F275" s="9">
        <f t="shared" si="55"/>
        <v>-0.003959760580612093</v>
      </c>
      <c r="G275" s="12">
        <f t="shared" si="56"/>
        <v>-0.0005716152212967285</v>
      </c>
      <c r="H275" s="32">
        <f t="shared" si="57"/>
        <v>0.015107751413483916</v>
      </c>
      <c r="I275" s="9">
        <f t="shared" si="58"/>
        <v>-0.00018664986817851226</v>
      </c>
      <c r="J275" s="9">
        <f t="shared" si="59"/>
        <v>-0.009265610539495872</v>
      </c>
      <c r="K275" s="12">
        <f t="shared" si="60"/>
        <v>-0.0056554910058094765</v>
      </c>
    </row>
    <row r="276" spans="3:11" ht="13.5">
      <c r="C276" s="1" t="s">
        <v>13</v>
      </c>
      <c r="D276" s="32">
        <f t="shared" si="53"/>
        <v>0.003900124482451861</v>
      </c>
      <c r="E276" s="9">
        <f t="shared" si="54"/>
        <v>0.026133987173377893</v>
      </c>
      <c r="F276" s="9">
        <f t="shared" si="55"/>
        <v>-0.011568696504854273</v>
      </c>
      <c r="G276" s="12">
        <f t="shared" si="56"/>
        <v>-0.01846541515097544</v>
      </c>
      <c r="H276" s="32">
        <f t="shared" si="57"/>
        <v>-0.009764436561346818</v>
      </c>
      <c r="I276" s="9">
        <f t="shared" si="58"/>
        <v>-0.004739680504569355</v>
      </c>
      <c r="J276" s="9">
        <f t="shared" si="59"/>
        <v>0.008477284509234045</v>
      </c>
      <c r="K276" s="12">
        <f t="shared" si="60"/>
        <v>0.006026832556682127</v>
      </c>
    </row>
    <row r="277" spans="3:11" ht="13.5">
      <c r="C277" s="1" t="s">
        <v>14</v>
      </c>
      <c r="D277" s="32">
        <f t="shared" si="53"/>
        <v>-0.003914672582412404</v>
      </c>
      <c r="E277" s="9">
        <f t="shared" si="54"/>
        <v>0.0024307763063562693</v>
      </c>
      <c r="F277" s="9">
        <f t="shared" si="55"/>
        <v>0.0046488427773343916</v>
      </c>
      <c r="G277" s="12">
        <f t="shared" si="56"/>
        <v>-0.0031649465012782985</v>
      </c>
      <c r="H277" s="32">
        <f t="shared" si="57"/>
        <v>0.003135799650768323</v>
      </c>
      <c r="I277" s="9">
        <f t="shared" si="58"/>
        <v>-0.0028174110709853484</v>
      </c>
      <c r="J277" s="9">
        <f t="shared" si="59"/>
        <v>0.008081387018197453</v>
      </c>
      <c r="K277" s="12">
        <f t="shared" si="60"/>
        <v>-0.008399775597980386</v>
      </c>
    </row>
    <row r="278" spans="3:11" ht="13.5">
      <c r="C278" s="1" t="s">
        <v>15</v>
      </c>
      <c r="D278" s="32">
        <f t="shared" si="53"/>
        <v>-2.0016653855980948E-05</v>
      </c>
      <c r="E278" s="9">
        <f t="shared" si="54"/>
        <v>0.012561880055634855</v>
      </c>
      <c r="F278" s="9">
        <f t="shared" si="55"/>
        <v>0.0013582729402291382</v>
      </c>
      <c r="G278" s="12">
        <f t="shared" si="56"/>
        <v>-0.013900136342007985</v>
      </c>
      <c r="H278" s="32">
        <f t="shared" si="57"/>
        <v>0.003782042134875263</v>
      </c>
      <c r="I278" s="9">
        <f t="shared" si="58"/>
        <v>-0.008112684230659</v>
      </c>
      <c r="J278" s="9">
        <f t="shared" si="59"/>
        <v>0.004003280807635068</v>
      </c>
      <c r="K278" s="12">
        <f t="shared" si="60"/>
        <v>0.00032736128814864207</v>
      </c>
    </row>
    <row r="279" spans="3:11" ht="13.5">
      <c r="C279" s="1" t="s">
        <v>16</v>
      </c>
      <c r="D279" s="32">
        <f t="shared" si="53"/>
        <v>0.010119949494949487</v>
      </c>
      <c r="E279" s="9">
        <f t="shared" si="54"/>
        <v>-0.004766414141414155</v>
      </c>
      <c r="F279" s="9">
        <f t="shared" si="55"/>
        <v>0.009406565656565669</v>
      </c>
      <c r="G279" s="12">
        <f t="shared" si="56"/>
        <v>-0.014760101010101001</v>
      </c>
      <c r="H279" s="32">
        <f t="shared" si="57"/>
        <v>-0.002636660724896045</v>
      </c>
      <c r="I279" s="9">
        <f t="shared" si="58"/>
        <v>0.026106654783125377</v>
      </c>
      <c r="J279" s="9">
        <f t="shared" si="59"/>
        <v>-0.019867795603089725</v>
      </c>
      <c r="K279" s="12">
        <f t="shared" si="60"/>
        <v>-0.003602198455139649</v>
      </c>
    </row>
    <row r="280" spans="3:11" ht="13.5">
      <c r="C280" s="1"/>
      <c r="D280" s="32"/>
      <c r="E280" s="9"/>
      <c r="F280" s="9"/>
      <c r="G280" s="12"/>
      <c r="H280" s="32"/>
      <c r="I280" s="9"/>
      <c r="J280" s="9"/>
      <c r="K280" s="12"/>
    </row>
    <row r="281" spans="3:11" ht="13.5">
      <c r="C281" s="1" t="s">
        <v>17</v>
      </c>
      <c r="D281" s="32">
        <f>+D219-L196</f>
        <v>-0.0035862145067738493</v>
      </c>
      <c r="E281" s="9">
        <f>+E219-M196</f>
        <v>0.008105480879393112</v>
      </c>
      <c r="F281" s="9">
        <f>+F219-N196</f>
        <v>0.0028007339863688613</v>
      </c>
      <c r="G281" s="12">
        <f>+G219-O196</f>
        <v>-0.007320000358988166</v>
      </c>
      <c r="H281" s="32">
        <f>+H219-D219</f>
        <v>-0.001482712640828443</v>
      </c>
      <c r="I281" s="9">
        <f>+I219-E219</f>
        <v>0.0018379687319284022</v>
      </c>
      <c r="J281" s="9">
        <f>+J219-F219</f>
        <v>-0.00015928577725148052</v>
      </c>
      <c r="K281" s="12">
        <f>+K219-G219</f>
        <v>-0.000195970313848437</v>
      </c>
    </row>
  </sheetData>
  <sheetProtection/>
  <mergeCells count="43">
    <mergeCell ref="J51:O53"/>
    <mergeCell ref="N5:N6"/>
    <mergeCell ref="L5:M5"/>
    <mergeCell ref="C135:C136"/>
    <mergeCell ref="H135:K135"/>
    <mergeCell ref="C5:C6"/>
    <mergeCell ref="D112:G112"/>
    <mergeCell ref="C112:C113"/>
    <mergeCell ref="C89:D89"/>
    <mergeCell ref="D61:E61"/>
    <mergeCell ref="L176:O176"/>
    <mergeCell ref="L61:M61"/>
    <mergeCell ref="L112:O112"/>
    <mergeCell ref="H112:K112"/>
    <mergeCell ref="C111:H111"/>
    <mergeCell ref="N61:O61"/>
    <mergeCell ref="D135:G135"/>
    <mergeCell ref="C176:C177"/>
    <mergeCell ref="D176:G176"/>
    <mergeCell ref="H176:K176"/>
    <mergeCell ref="C3:E3"/>
    <mergeCell ref="D5:E5"/>
    <mergeCell ref="F5:G5"/>
    <mergeCell ref="H5:I5"/>
    <mergeCell ref="J5:K5"/>
    <mergeCell ref="C61:C62"/>
    <mergeCell ref="C60:H60"/>
    <mergeCell ref="C33:D33"/>
    <mergeCell ref="H61:I61"/>
    <mergeCell ref="C4:H4"/>
    <mergeCell ref="C261:C262"/>
    <mergeCell ref="D261:G261"/>
    <mergeCell ref="H261:K261"/>
    <mergeCell ref="C222:H222"/>
    <mergeCell ref="C223:C224"/>
    <mergeCell ref="D223:G223"/>
    <mergeCell ref="H223:K223"/>
    <mergeCell ref="J61:K61"/>
    <mergeCell ref="F61:G61"/>
    <mergeCell ref="C199:C200"/>
    <mergeCell ref="D199:G199"/>
    <mergeCell ref="H199:K199"/>
    <mergeCell ref="C175:H175"/>
  </mergeCells>
  <printOptions/>
  <pageMargins left="0.7" right="0.7" top="0.75" bottom="0.75" header="0.3" footer="0.3"/>
  <pageSetup fitToHeight="0" fitToWidth="1"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C5:P350"/>
  <sheetViews>
    <sheetView zoomScalePageLayoutView="0" workbookViewId="0" topLeftCell="B253">
      <selection activeCell="I277" sqref="I277"/>
    </sheetView>
  </sheetViews>
  <sheetFormatPr defaultColWidth="9.140625" defaultRowHeight="15"/>
  <cols>
    <col min="4" max="4" width="9.00390625" style="0" customWidth="1"/>
    <col min="6" max="6" width="9.421875" style="0" bestFit="1" customWidth="1"/>
    <col min="15" max="15" width="9.00390625" style="0" customWidth="1"/>
  </cols>
  <sheetData>
    <row r="5" spans="3:8" ht="13.5">
      <c r="C5" s="203" t="s">
        <v>68</v>
      </c>
      <c r="D5" s="203"/>
      <c r="E5" s="203"/>
      <c r="F5" s="203"/>
      <c r="G5" s="203"/>
      <c r="H5" s="203"/>
    </row>
    <row r="6" spans="3:5" ht="13.5">
      <c r="C6" s="203" t="s">
        <v>96</v>
      </c>
      <c r="D6" s="203"/>
      <c r="E6" s="203"/>
    </row>
    <row r="7" spans="3:4" ht="13.5">
      <c r="C7" s="207" t="s">
        <v>81</v>
      </c>
      <c r="D7" s="207"/>
    </row>
    <row r="8" spans="3:14" ht="13.5">
      <c r="C8" s="202"/>
      <c r="D8" s="223" t="s">
        <v>69</v>
      </c>
      <c r="E8" s="232" t="s">
        <v>78</v>
      </c>
      <c r="F8" s="233"/>
      <c r="G8" s="233"/>
      <c r="H8" s="233"/>
      <c r="I8" s="233"/>
      <c r="J8" s="233"/>
      <c r="K8" s="233"/>
      <c r="L8" s="233"/>
      <c r="M8" s="234"/>
      <c r="N8" s="223" t="s">
        <v>79</v>
      </c>
    </row>
    <row r="9" spans="3:14" ht="13.5">
      <c r="C9" s="202"/>
      <c r="D9" s="223"/>
      <c r="E9" s="17" t="s">
        <v>70</v>
      </c>
      <c r="F9" s="37" t="s">
        <v>71</v>
      </c>
      <c r="G9" s="37" t="s">
        <v>72</v>
      </c>
      <c r="H9" s="37" t="s">
        <v>73</v>
      </c>
      <c r="I9" s="37" t="s">
        <v>74</v>
      </c>
      <c r="J9" s="37" t="s">
        <v>75</v>
      </c>
      <c r="K9" s="37" t="s">
        <v>76</v>
      </c>
      <c r="L9" s="38" t="s">
        <v>77</v>
      </c>
      <c r="M9" s="18" t="s">
        <v>80</v>
      </c>
      <c r="N9" s="223"/>
    </row>
    <row r="10" spans="3:14" ht="13.5">
      <c r="C10" s="1" t="s">
        <v>0</v>
      </c>
      <c r="D10" s="4">
        <v>29130</v>
      </c>
      <c r="E10" s="6"/>
      <c r="F10" s="8"/>
      <c r="G10" s="8"/>
      <c r="H10" s="8"/>
      <c r="I10" s="8"/>
      <c r="J10" s="8"/>
      <c r="K10" s="8">
        <v>1382</v>
      </c>
      <c r="L10" s="36"/>
      <c r="M10" s="16">
        <f>SUM(E10:L10)</f>
        <v>1382</v>
      </c>
      <c r="N10" s="183">
        <f>+M10/'１．被保険者数'!I8</f>
        <v>0.3664810395120658</v>
      </c>
    </row>
    <row r="11" spans="3:15" ht="13.5">
      <c r="C11" s="1" t="s">
        <v>1</v>
      </c>
      <c r="D11" s="4">
        <v>3528</v>
      </c>
      <c r="E11" s="6"/>
      <c r="F11" s="8"/>
      <c r="G11" s="8"/>
      <c r="H11" s="8"/>
      <c r="I11" s="8"/>
      <c r="J11" s="8"/>
      <c r="K11" s="8"/>
      <c r="L11" s="36">
        <v>194</v>
      </c>
      <c r="M11" s="16">
        <f aca="true" t="shared" si="0" ref="M11:M26">SUM(E11:L11)</f>
        <v>194</v>
      </c>
      <c r="N11" s="183">
        <f>+M11/'１．被保険者数'!I9</f>
        <v>0.6807017543859649</v>
      </c>
      <c r="O11" s="135" t="s">
        <v>351</v>
      </c>
    </row>
    <row r="12" spans="3:14" ht="13.5">
      <c r="C12" s="1" t="s">
        <v>2</v>
      </c>
      <c r="D12" s="4">
        <v>9772</v>
      </c>
      <c r="E12" s="6"/>
      <c r="F12" s="8"/>
      <c r="G12" s="8"/>
      <c r="H12" s="8"/>
      <c r="I12" s="8"/>
      <c r="J12" s="8"/>
      <c r="K12" s="8"/>
      <c r="L12" s="36"/>
      <c r="M12" s="16">
        <f t="shared" si="0"/>
        <v>0</v>
      </c>
      <c r="N12" s="183">
        <f>+M12/'１．被保険者数'!I10</f>
        <v>0</v>
      </c>
    </row>
    <row r="13" spans="3:14" ht="13.5">
      <c r="C13" s="1" t="s">
        <v>3</v>
      </c>
      <c r="D13" s="4">
        <v>4289</v>
      </c>
      <c r="E13" s="6"/>
      <c r="F13" s="8">
        <v>15</v>
      </c>
      <c r="G13" s="8">
        <v>5</v>
      </c>
      <c r="H13" s="8">
        <v>39</v>
      </c>
      <c r="I13" s="8"/>
      <c r="J13" s="8"/>
      <c r="K13" s="8">
        <v>39</v>
      </c>
      <c r="L13" s="36"/>
      <c r="M13" s="16">
        <f t="shared" si="0"/>
        <v>98</v>
      </c>
      <c r="N13" s="5">
        <f>+M13/'１．被保険者数'!I11</f>
        <v>0.5268817204301075</v>
      </c>
    </row>
    <row r="14" spans="3:14" ht="13.5">
      <c r="C14" s="1" t="s">
        <v>4</v>
      </c>
      <c r="D14" s="4">
        <v>3170</v>
      </c>
      <c r="E14" s="6"/>
      <c r="F14" s="8">
        <v>8</v>
      </c>
      <c r="G14" s="8"/>
      <c r="H14" s="8">
        <v>3</v>
      </c>
      <c r="I14" s="8"/>
      <c r="J14" s="8"/>
      <c r="K14" s="8">
        <v>7</v>
      </c>
      <c r="L14" s="36"/>
      <c r="M14" s="16">
        <f t="shared" si="0"/>
        <v>18</v>
      </c>
      <c r="N14" s="5">
        <f>+M14/'１．被保険者数'!I12</f>
        <v>0.20689655172413793</v>
      </c>
    </row>
    <row r="15" spans="3:14" ht="13.5">
      <c r="C15" s="1" t="s">
        <v>5</v>
      </c>
      <c r="D15" s="4">
        <v>2056</v>
      </c>
      <c r="E15" s="6"/>
      <c r="F15" s="8"/>
      <c r="G15" s="8"/>
      <c r="H15" s="8"/>
      <c r="I15" s="8"/>
      <c r="J15" s="8"/>
      <c r="K15" s="8">
        <v>8</v>
      </c>
      <c r="L15" s="36"/>
      <c r="M15" s="16">
        <f t="shared" si="0"/>
        <v>8</v>
      </c>
      <c r="N15" s="5">
        <f>+M15/'１．被保険者数'!I13</f>
        <v>0.07207207207207207</v>
      </c>
    </row>
    <row r="16" spans="3:15" ht="13.5">
      <c r="C16" s="1" t="s">
        <v>6</v>
      </c>
      <c r="D16" s="4">
        <v>7760</v>
      </c>
      <c r="E16" s="6"/>
      <c r="F16" s="8"/>
      <c r="G16" s="8"/>
      <c r="H16" s="8"/>
      <c r="I16" s="8"/>
      <c r="J16" s="8"/>
      <c r="K16" s="8"/>
      <c r="L16" s="36">
        <v>238</v>
      </c>
      <c r="M16" s="16">
        <f t="shared" si="0"/>
        <v>238</v>
      </c>
      <c r="N16" s="5">
        <f>+M16/'１．被保険者数'!I14</f>
        <v>0.483739837398374</v>
      </c>
      <c r="O16" s="135" t="s">
        <v>351</v>
      </c>
    </row>
    <row r="17" spans="3:15" ht="13.5">
      <c r="C17" s="1" t="s">
        <v>7</v>
      </c>
      <c r="D17" s="4">
        <v>15047</v>
      </c>
      <c r="E17" s="6"/>
      <c r="F17" s="8"/>
      <c r="G17" s="8"/>
      <c r="H17" s="8"/>
      <c r="I17" s="8"/>
      <c r="J17" s="8"/>
      <c r="K17" s="8"/>
      <c r="L17" s="36">
        <v>763</v>
      </c>
      <c r="M17" s="16">
        <f t="shared" si="0"/>
        <v>763</v>
      </c>
      <c r="N17" s="5">
        <f>+M17/'１．被保険者数'!I15</f>
        <v>1.5352112676056338</v>
      </c>
      <c r="O17" s="135" t="s">
        <v>351</v>
      </c>
    </row>
    <row r="18" spans="3:14" ht="13.5">
      <c r="C18" s="1" t="s">
        <v>8</v>
      </c>
      <c r="D18" s="4">
        <v>4447</v>
      </c>
      <c r="E18" s="6"/>
      <c r="F18" s="8"/>
      <c r="G18" s="8"/>
      <c r="H18" s="8">
        <v>178</v>
      </c>
      <c r="I18" s="8"/>
      <c r="J18" s="8"/>
      <c r="K18" s="8"/>
      <c r="L18" s="36"/>
      <c r="M18" s="16">
        <f t="shared" si="0"/>
        <v>178</v>
      </c>
      <c r="N18" s="5">
        <f>+M18/'１．被保険者数'!I16</f>
        <v>1.5478260869565217</v>
      </c>
    </row>
    <row r="19" spans="3:14" ht="13.5">
      <c r="C19" s="1" t="s">
        <v>9</v>
      </c>
      <c r="D19" s="4">
        <v>2208</v>
      </c>
      <c r="E19" s="6"/>
      <c r="F19" s="8"/>
      <c r="G19" s="8"/>
      <c r="H19" s="8">
        <v>3</v>
      </c>
      <c r="I19" s="8"/>
      <c r="J19" s="8"/>
      <c r="K19" s="8">
        <v>31</v>
      </c>
      <c r="L19" s="36"/>
      <c r="M19" s="16">
        <f t="shared" si="0"/>
        <v>34</v>
      </c>
      <c r="N19" s="5">
        <f>+M19/'１．被保険者数'!I17</f>
        <v>0.6181818181818182</v>
      </c>
    </row>
    <row r="20" spans="3:14" ht="13.5">
      <c r="C20" s="1" t="s">
        <v>10</v>
      </c>
      <c r="D20" s="4">
        <v>559</v>
      </c>
      <c r="E20" s="6"/>
      <c r="F20" s="8">
        <v>1</v>
      </c>
      <c r="G20" s="8"/>
      <c r="H20" s="8">
        <v>5</v>
      </c>
      <c r="I20" s="8"/>
      <c r="J20" s="8"/>
      <c r="K20" s="8">
        <v>4</v>
      </c>
      <c r="L20" s="36"/>
      <c r="M20" s="16">
        <f t="shared" si="0"/>
        <v>10</v>
      </c>
      <c r="N20" s="5">
        <f>+M20/'１．被保険者数'!I18</f>
        <v>0.7142857142857143</v>
      </c>
    </row>
    <row r="21" spans="3:14" ht="13.5">
      <c r="C21" s="1" t="s">
        <v>11</v>
      </c>
      <c r="D21" s="4">
        <v>11883</v>
      </c>
      <c r="E21" s="6"/>
      <c r="F21" s="8">
        <v>233</v>
      </c>
      <c r="G21" s="8"/>
      <c r="H21" s="8">
        <v>781</v>
      </c>
      <c r="I21" s="8"/>
      <c r="J21" s="8"/>
      <c r="K21" s="8">
        <v>154</v>
      </c>
      <c r="L21" s="36"/>
      <c r="M21" s="16">
        <f t="shared" si="0"/>
        <v>1168</v>
      </c>
      <c r="N21" s="5">
        <f>+M21/'１．被保険者数'!I19</f>
        <v>0.506285218899003</v>
      </c>
    </row>
    <row r="22" spans="3:14" ht="13.5">
      <c r="C22" s="1" t="s">
        <v>12</v>
      </c>
      <c r="D22" s="4">
        <v>1322</v>
      </c>
      <c r="E22" s="6"/>
      <c r="F22" s="8"/>
      <c r="G22" s="8"/>
      <c r="H22" s="8">
        <v>20</v>
      </c>
      <c r="I22" s="8"/>
      <c r="J22" s="8"/>
      <c r="K22" s="8">
        <v>14</v>
      </c>
      <c r="L22" s="36"/>
      <c r="M22" s="16">
        <f t="shared" si="0"/>
        <v>34</v>
      </c>
      <c r="N22" s="5">
        <f>+M22/'１．被保険者数'!I20</f>
        <v>0.4473684210526316</v>
      </c>
    </row>
    <row r="23" spans="3:14" ht="13.5">
      <c r="C23" s="1" t="s">
        <v>13</v>
      </c>
      <c r="D23" s="4">
        <v>1968</v>
      </c>
      <c r="E23" s="6">
        <v>5</v>
      </c>
      <c r="F23" s="8">
        <v>3</v>
      </c>
      <c r="G23" s="8">
        <v>2</v>
      </c>
      <c r="H23" s="8">
        <v>1</v>
      </c>
      <c r="I23" s="8"/>
      <c r="J23" s="8"/>
      <c r="K23" s="8">
        <v>1</v>
      </c>
      <c r="L23" s="36"/>
      <c r="M23" s="16">
        <f t="shared" si="0"/>
        <v>12</v>
      </c>
      <c r="N23" s="5">
        <f>+M23/'１．被保険者数'!I21</f>
        <v>0.15</v>
      </c>
    </row>
    <row r="24" spans="3:14" ht="13.5">
      <c r="C24" s="1" t="s">
        <v>14</v>
      </c>
      <c r="D24" s="4">
        <v>6264</v>
      </c>
      <c r="E24" s="6"/>
      <c r="F24" s="8">
        <v>1</v>
      </c>
      <c r="G24" s="8">
        <v>2</v>
      </c>
      <c r="H24" s="8">
        <v>33</v>
      </c>
      <c r="I24" s="8"/>
      <c r="J24" s="8"/>
      <c r="K24" s="8">
        <v>27</v>
      </c>
      <c r="L24" s="36">
        <v>124</v>
      </c>
      <c r="M24" s="16">
        <f t="shared" si="0"/>
        <v>187</v>
      </c>
      <c r="N24" s="5">
        <f>+M24/'１．被保険者数'!I22</f>
        <v>0.53125</v>
      </c>
    </row>
    <row r="25" spans="3:14" ht="13.5">
      <c r="C25" s="1" t="s">
        <v>15</v>
      </c>
      <c r="D25" s="4">
        <v>1691</v>
      </c>
      <c r="E25" s="6"/>
      <c r="F25" s="8">
        <v>12</v>
      </c>
      <c r="G25" s="8"/>
      <c r="H25" s="8"/>
      <c r="I25" s="8"/>
      <c r="J25" s="8"/>
      <c r="K25" s="8"/>
      <c r="L25" s="36"/>
      <c r="M25" s="16">
        <f t="shared" si="0"/>
        <v>12</v>
      </c>
      <c r="N25" s="5">
        <f>+M25/'１．被保険者数'!I23</f>
        <v>0.375</v>
      </c>
    </row>
    <row r="26" spans="3:15" ht="13.5">
      <c r="C26" s="158" t="s">
        <v>437</v>
      </c>
      <c r="D26" s="4">
        <v>2265</v>
      </c>
      <c r="E26" s="6">
        <v>0</v>
      </c>
      <c r="F26" s="8">
        <v>33</v>
      </c>
      <c r="G26" s="8">
        <v>0</v>
      </c>
      <c r="H26" s="8">
        <v>6</v>
      </c>
      <c r="I26" s="8">
        <v>0</v>
      </c>
      <c r="J26" s="8">
        <v>0</v>
      </c>
      <c r="K26" s="8">
        <v>14</v>
      </c>
      <c r="L26" s="36">
        <v>0</v>
      </c>
      <c r="M26" s="16">
        <f t="shared" si="0"/>
        <v>53</v>
      </c>
      <c r="N26" s="5">
        <f>+M26/'１．被保険者数'!I24</f>
        <v>0.4818181818181818</v>
      </c>
      <c r="O26" s="169">
        <v>43374</v>
      </c>
    </row>
    <row r="27" spans="3:14" ht="13.5">
      <c r="C27" s="1"/>
      <c r="D27" s="4"/>
      <c r="E27" s="6"/>
      <c r="F27" s="8"/>
      <c r="G27" s="8"/>
      <c r="H27" s="8"/>
      <c r="I27" s="8"/>
      <c r="J27" s="8"/>
      <c r="K27" s="8"/>
      <c r="L27" s="36"/>
      <c r="M27" s="16"/>
      <c r="N27" s="5"/>
    </row>
    <row r="28" spans="3:14" ht="13.5">
      <c r="C28" s="1" t="s">
        <v>17</v>
      </c>
      <c r="D28" s="4">
        <f>SUM(D10:D26)</f>
        <v>107359</v>
      </c>
      <c r="E28" s="6">
        <f aca="true" t="shared" si="1" ref="E28:M28">SUM(E10:E26)</f>
        <v>5</v>
      </c>
      <c r="F28" s="8">
        <f t="shared" si="1"/>
        <v>306</v>
      </c>
      <c r="G28" s="8">
        <f t="shared" si="1"/>
        <v>9</v>
      </c>
      <c r="H28" s="8">
        <f t="shared" si="1"/>
        <v>1069</v>
      </c>
      <c r="I28" s="8">
        <f t="shared" si="1"/>
        <v>0</v>
      </c>
      <c r="J28" s="8">
        <f t="shared" si="1"/>
        <v>0</v>
      </c>
      <c r="K28" s="8">
        <f t="shared" si="1"/>
        <v>1681</v>
      </c>
      <c r="L28" s="36">
        <f t="shared" si="1"/>
        <v>1319</v>
      </c>
      <c r="M28" s="16">
        <f t="shared" si="1"/>
        <v>4389</v>
      </c>
      <c r="N28" s="5">
        <f>+M28/'１．被保険者数'!I26</f>
        <v>0.4864235841737781</v>
      </c>
    </row>
    <row r="29" spans="3:14" ht="13.5">
      <c r="C29" s="19"/>
      <c r="D29" s="20"/>
      <c r="E29" s="20"/>
      <c r="F29" s="20"/>
      <c r="G29" s="20"/>
      <c r="H29" s="20"/>
      <c r="I29" s="20"/>
      <c r="J29" s="20"/>
      <c r="K29" s="20"/>
      <c r="L29" s="20"/>
      <c r="M29" s="20"/>
      <c r="N29" s="26"/>
    </row>
    <row r="30" spans="3:14" ht="13.5">
      <c r="C30" s="19"/>
      <c r="D30" s="20"/>
      <c r="E30" s="20"/>
      <c r="F30" s="20"/>
      <c r="G30" s="20"/>
      <c r="H30" s="20"/>
      <c r="I30" s="20"/>
      <c r="J30" s="20"/>
      <c r="K30" s="20"/>
      <c r="L30" s="20"/>
      <c r="M30" s="20"/>
      <c r="N30" s="26"/>
    </row>
    <row r="31" spans="3:14" ht="13.5">
      <c r="C31" s="19"/>
      <c r="D31" s="20"/>
      <c r="E31" s="20"/>
      <c r="F31" s="20"/>
      <c r="G31" s="20"/>
      <c r="H31" s="20"/>
      <c r="I31" s="20"/>
      <c r="J31" s="20"/>
      <c r="K31" s="20"/>
      <c r="L31" s="20"/>
      <c r="M31" s="20"/>
      <c r="N31" s="26"/>
    </row>
    <row r="32" spans="3:14" ht="13.5">
      <c r="C32" s="19"/>
      <c r="D32" s="20"/>
      <c r="E32" s="20"/>
      <c r="F32" s="20"/>
      <c r="G32" s="20"/>
      <c r="H32" s="20"/>
      <c r="I32" s="20"/>
      <c r="J32" s="20"/>
      <c r="K32" s="20"/>
      <c r="L32" s="20"/>
      <c r="M32" s="20"/>
      <c r="N32" s="26"/>
    </row>
    <row r="33" spans="3:14" ht="13.5">
      <c r="C33" s="19"/>
      <c r="D33" s="20"/>
      <c r="E33" s="20"/>
      <c r="F33" s="20"/>
      <c r="G33" s="20"/>
      <c r="H33" s="20"/>
      <c r="I33" s="20"/>
      <c r="J33" s="20"/>
      <c r="K33" s="20"/>
      <c r="L33" s="20"/>
      <c r="M33" s="20"/>
      <c r="N33" s="26"/>
    </row>
    <row r="34" spans="3:14" ht="13.5">
      <c r="C34" s="19"/>
      <c r="D34" s="20"/>
      <c r="E34" s="20"/>
      <c r="F34" s="20"/>
      <c r="G34" s="20"/>
      <c r="H34" s="20"/>
      <c r="I34" s="20"/>
      <c r="J34" s="20"/>
      <c r="K34" s="20"/>
      <c r="L34" s="20"/>
      <c r="M34" s="20"/>
      <c r="N34" s="26"/>
    </row>
    <row r="36" spans="3:4" ht="13.5">
      <c r="C36" s="207" t="s">
        <v>87</v>
      </c>
      <c r="D36" s="207"/>
    </row>
    <row r="37" spans="3:11" ht="13.5">
      <c r="C37" s="202"/>
      <c r="D37" s="201" t="s">
        <v>82</v>
      </c>
      <c r="E37" s="201"/>
      <c r="F37" s="224" t="s">
        <v>85</v>
      </c>
      <c r="G37" s="224" t="s">
        <v>86</v>
      </c>
      <c r="I37" s="213" t="s">
        <v>438</v>
      </c>
      <c r="J37" s="213"/>
      <c r="K37" s="213"/>
    </row>
    <row r="38" spans="3:11" ht="13.5">
      <c r="C38" s="202"/>
      <c r="D38" s="14" t="s">
        <v>83</v>
      </c>
      <c r="E38" s="15" t="s">
        <v>84</v>
      </c>
      <c r="F38" s="225"/>
      <c r="G38" s="224"/>
      <c r="I38" s="213"/>
      <c r="J38" s="213"/>
      <c r="K38" s="213"/>
    </row>
    <row r="39" spans="3:11" ht="13.5">
      <c r="C39" s="1" t="s">
        <v>0</v>
      </c>
      <c r="D39" s="39">
        <v>742</v>
      </c>
      <c r="E39" s="195">
        <f>+D39/'１．被保険者数'!I8</f>
        <v>0.1967647838769557</v>
      </c>
      <c r="F39" s="40">
        <f aca="true" t="shared" si="2" ref="F39:F55">+D39+M10</f>
        <v>2124</v>
      </c>
      <c r="G39" s="192">
        <f>+(D39+M10)/'１．被保険者数'!I8</f>
        <v>0.5632458233890215</v>
      </c>
      <c r="I39" s="213"/>
      <c r="J39" s="213"/>
      <c r="K39" s="213"/>
    </row>
    <row r="40" spans="3:7" ht="13.5">
      <c r="C40" s="1" t="s">
        <v>1</v>
      </c>
      <c r="D40" s="39">
        <v>29</v>
      </c>
      <c r="E40" s="195">
        <f>+D40/'１．被保険者数'!I9</f>
        <v>0.10175438596491228</v>
      </c>
      <c r="F40" s="40">
        <f t="shared" si="2"/>
        <v>223</v>
      </c>
      <c r="G40" s="192">
        <f>+(D40+M11)/'１．被保険者数'!I9</f>
        <v>0.7824561403508772</v>
      </c>
    </row>
    <row r="41" spans="3:11" ht="13.5">
      <c r="C41" s="1" t="s">
        <v>2</v>
      </c>
      <c r="D41" s="39">
        <v>85</v>
      </c>
      <c r="E41" s="195">
        <f>+D41/'１．被保険者数'!I10</f>
        <v>0.18763796909492272</v>
      </c>
      <c r="F41" s="40">
        <f t="shared" si="2"/>
        <v>85</v>
      </c>
      <c r="G41" s="192">
        <f>+(D41+M12)/'１．被保険者数'!I10</f>
        <v>0.18763796909492272</v>
      </c>
      <c r="I41" s="213" t="s">
        <v>460</v>
      </c>
      <c r="J41" s="213"/>
      <c r="K41" s="213"/>
    </row>
    <row r="42" spans="3:11" ht="13.5">
      <c r="C42" s="1" t="s">
        <v>3</v>
      </c>
      <c r="D42" s="39">
        <v>45</v>
      </c>
      <c r="E42" s="22">
        <f>+D42/'１．被保険者数'!I11</f>
        <v>0.24193548387096775</v>
      </c>
      <c r="F42" s="40">
        <f t="shared" si="2"/>
        <v>143</v>
      </c>
      <c r="G42" s="5">
        <f>+(D42+M13)/'１．被保険者数'!I11</f>
        <v>0.7688172043010753</v>
      </c>
      <c r="I42" s="213"/>
      <c r="J42" s="213"/>
      <c r="K42" s="213"/>
    </row>
    <row r="43" spans="3:11" ht="13.5">
      <c r="C43" s="1" t="s">
        <v>4</v>
      </c>
      <c r="D43" s="39">
        <v>7</v>
      </c>
      <c r="E43" s="22">
        <f>+D43/'１．被保険者数'!I12</f>
        <v>0.08045977011494253</v>
      </c>
      <c r="F43" s="40">
        <f t="shared" si="2"/>
        <v>25</v>
      </c>
      <c r="G43" s="5">
        <f>+(D43+M14)/'１．被保険者数'!I12</f>
        <v>0.28735632183908044</v>
      </c>
      <c r="I43" s="213"/>
      <c r="J43" s="213"/>
      <c r="K43" s="213"/>
    </row>
    <row r="44" spans="3:7" ht="13.5">
      <c r="C44" s="1" t="s">
        <v>5</v>
      </c>
      <c r="D44" s="39">
        <v>0</v>
      </c>
      <c r="E44" s="22">
        <f>+D44/'１．被保険者数'!I13</f>
        <v>0</v>
      </c>
      <c r="F44" s="40">
        <f t="shared" si="2"/>
        <v>8</v>
      </c>
      <c r="G44" s="5">
        <f>+(D44+M15)/'１．被保険者数'!I13</f>
        <v>0.07207207207207207</v>
      </c>
    </row>
    <row r="45" spans="3:11" ht="13.5">
      <c r="C45" s="1" t="s">
        <v>6</v>
      </c>
      <c r="D45" s="39">
        <v>121</v>
      </c>
      <c r="E45" s="22">
        <f>+D45/'１．被保険者数'!I14</f>
        <v>0.2459349593495935</v>
      </c>
      <c r="F45" s="40">
        <f t="shared" si="2"/>
        <v>359</v>
      </c>
      <c r="G45" s="5">
        <f>+(D45+M16)/'１．被保険者数'!I14</f>
        <v>0.7296747967479674</v>
      </c>
      <c r="I45" s="213" t="s">
        <v>461</v>
      </c>
      <c r="J45" s="213"/>
      <c r="K45" s="213"/>
    </row>
    <row r="46" spans="3:11" ht="13.5">
      <c r="C46" s="1" t="s">
        <v>7</v>
      </c>
      <c r="D46" s="39">
        <v>137</v>
      </c>
      <c r="E46" s="22">
        <f>+D46/'１．被保険者数'!I15</f>
        <v>0.27565392354124746</v>
      </c>
      <c r="F46" s="40">
        <f t="shared" si="2"/>
        <v>900</v>
      </c>
      <c r="G46" s="5">
        <f>+(D46+M17)/'１．被保険者数'!I15</f>
        <v>1.8108651911468814</v>
      </c>
      <c r="I46" s="213"/>
      <c r="J46" s="213"/>
      <c r="K46" s="213"/>
    </row>
    <row r="47" spans="3:11" ht="13.5">
      <c r="C47" s="1" t="s">
        <v>8</v>
      </c>
      <c r="D47" s="39">
        <v>24</v>
      </c>
      <c r="E47" s="22">
        <f>+D47/'１．被保険者数'!I16</f>
        <v>0.20869565217391303</v>
      </c>
      <c r="F47" s="40">
        <f t="shared" si="2"/>
        <v>202</v>
      </c>
      <c r="G47" s="5">
        <f>+(D47+M18)/'１．被保険者数'!I16</f>
        <v>1.7565217391304349</v>
      </c>
      <c r="I47" s="213"/>
      <c r="J47" s="213"/>
      <c r="K47" s="213"/>
    </row>
    <row r="48" spans="3:7" ht="13.5">
      <c r="C48" s="1" t="s">
        <v>9</v>
      </c>
      <c r="D48" s="39">
        <v>0</v>
      </c>
      <c r="E48" s="22">
        <f>+D48/'１．被保険者数'!I17</f>
        <v>0</v>
      </c>
      <c r="F48" s="40">
        <f t="shared" si="2"/>
        <v>34</v>
      </c>
      <c r="G48" s="5">
        <f>+(D48+M19)/'１．被保険者数'!I17</f>
        <v>0.6181818181818182</v>
      </c>
    </row>
    <row r="49" spans="3:7" ht="13.5">
      <c r="C49" s="1" t="s">
        <v>10</v>
      </c>
      <c r="D49" s="39">
        <v>4</v>
      </c>
      <c r="E49" s="22">
        <f>+D49/'１．被保険者数'!I18</f>
        <v>0.2857142857142857</v>
      </c>
      <c r="F49" s="40">
        <f t="shared" si="2"/>
        <v>14</v>
      </c>
      <c r="G49" s="5">
        <f>+(D49+M20)/'１．被保険者数'!I18</f>
        <v>1</v>
      </c>
    </row>
    <row r="50" spans="3:7" ht="13.5">
      <c r="C50" s="1" t="s">
        <v>11</v>
      </c>
      <c r="D50" s="39">
        <v>121</v>
      </c>
      <c r="E50" s="22">
        <f>+D50/'１．被保険者数'!I19</f>
        <v>0.05244906805374946</v>
      </c>
      <c r="F50" s="40">
        <f t="shared" si="2"/>
        <v>1289</v>
      </c>
      <c r="G50" s="5">
        <f>+(D50+M21)/'１．被保険者数'!I19</f>
        <v>0.5587342869527525</v>
      </c>
    </row>
    <row r="51" spans="3:7" ht="13.5">
      <c r="C51" s="1" t="s">
        <v>12</v>
      </c>
      <c r="D51" s="39">
        <v>16</v>
      </c>
      <c r="E51" s="22">
        <f>+D51/'１．被保険者数'!I20</f>
        <v>0.21052631578947367</v>
      </c>
      <c r="F51" s="40">
        <f t="shared" si="2"/>
        <v>50</v>
      </c>
      <c r="G51" s="5">
        <f>+(D51+M22)/'１．被保険者数'!I20</f>
        <v>0.6578947368421053</v>
      </c>
    </row>
    <row r="52" spans="3:7" ht="13.5">
      <c r="C52" s="1" t="s">
        <v>13</v>
      </c>
      <c r="D52" s="39">
        <v>0</v>
      </c>
      <c r="E52" s="22">
        <f>+D52/'１．被保険者数'!I21</f>
        <v>0</v>
      </c>
      <c r="F52" s="40">
        <f t="shared" si="2"/>
        <v>12</v>
      </c>
      <c r="G52" s="5">
        <f>+(D52+M23)/'１．被保険者数'!I21</f>
        <v>0.15</v>
      </c>
    </row>
    <row r="53" spans="3:7" ht="13.5">
      <c r="C53" s="1" t="s">
        <v>14</v>
      </c>
      <c r="D53" s="39">
        <v>23</v>
      </c>
      <c r="E53" s="22">
        <f>+D53/'１．被保険者数'!I22</f>
        <v>0.06534090909090909</v>
      </c>
      <c r="F53" s="40">
        <f t="shared" si="2"/>
        <v>210</v>
      </c>
      <c r="G53" s="5">
        <f>+(D53+M24)/'１．被保険者数'!I22</f>
        <v>0.5965909090909091</v>
      </c>
    </row>
    <row r="54" spans="3:7" ht="13.5">
      <c r="C54" s="1" t="s">
        <v>15</v>
      </c>
      <c r="D54" s="39">
        <v>0</v>
      </c>
      <c r="E54" s="22">
        <f>+D54/'１．被保険者数'!I23</f>
        <v>0</v>
      </c>
      <c r="F54" s="40">
        <f t="shared" si="2"/>
        <v>12</v>
      </c>
      <c r="G54" s="5">
        <f>+(D54+M25)/'１．被保険者数'!I23</f>
        <v>0.375</v>
      </c>
    </row>
    <row r="55" spans="3:8" ht="13.5">
      <c r="C55" s="1" t="s">
        <v>16</v>
      </c>
      <c r="D55" s="39">
        <v>31</v>
      </c>
      <c r="E55" s="22">
        <f>+D55/'１．被保険者数'!I24</f>
        <v>0.2818181818181818</v>
      </c>
      <c r="F55" s="40">
        <f t="shared" si="2"/>
        <v>84</v>
      </c>
      <c r="G55" s="5">
        <f>+(D55+M26)/'１．被保険者数'!I24</f>
        <v>0.7636363636363637</v>
      </c>
      <c r="H55" s="169">
        <v>43374</v>
      </c>
    </row>
    <row r="56" spans="3:7" ht="13.5">
      <c r="C56" s="1"/>
      <c r="D56" s="39"/>
      <c r="E56" s="22"/>
      <c r="F56" s="40"/>
      <c r="G56" s="5"/>
    </row>
    <row r="57" spans="3:7" ht="13.5">
      <c r="C57" s="1" t="s">
        <v>17</v>
      </c>
      <c r="D57" s="39">
        <f>SUM(D39:D55)</f>
        <v>1385</v>
      </c>
      <c r="E57" s="22">
        <f>+D57/'１．被保険者数'!I26</f>
        <v>0.153496619749529</v>
      </c>
      <c r="F57" s="40">
        <f>SUM(F39:F55)</f>
        <v>5774</v>
      </c>
      <c r="G57" s="5">
        <f>+(D57+M28)/'１．被保険者数'!I26</f>
        <v>0.6399202039233071</v>
      </c>
    </row>
    <row r="58" spans="3:7" ht="13.5">
      <c r="C58" s="19"/>
      <c r="D58" s="29"/>
      <c r="E58" s="26"/>
      <c r="F58" s="29"/>
      <c r="G58" s="26"/>
    </row>
    <row r="59" spans="3:7" ht="13.5">
      <c r="C59" s="19"/>
      <c r="D59" s="29"/>
      <c r="E59" s="26"/>
      <c r="F59" s="29"/>
      <c r="G59" s="26"/>
    </row>
    <row r="60" spans="3:7" ht="13.5">
      <c r="C60" s="19"/>
      <c r="D60" s="29"/>
      <c r="E60" s="26"/>
      <c r="F60" s="29"/>
      <c r="G60" s="26"/>
    </row>
    <row r="61" spans="3:7" ht="13.5">
      <c r="C61" s="19"/>
      <c r="D61" s="29"/>
      <c r="E61" s="26"/>
      <c r="F61" s="29"/>
      <c r="G61" s="26"/>
    </row>
    <row r="62" spans="3:7" ht="13.5">
      <c r="C62" s="19"/>
      <c r="D62" s="29"/>
      <c r="E62" s="26"/>
      <c r="F62" s="29"/>
      <c r="G62" s="26"/>
    </row>
    <row r="63" spans="3:7" ht="13.5">
      <c r="C63" s="19"/>
      <c r="D63" s="29"/>
      <c r="E63" s="26"/>
      <c r="F63" s="29"/>
      <c r="G63" s="26"/>
    </row>
    <row r="64" spans="3:7" ht="13.5">
      <c r="C64" s="19"/>
      <c r="D64" s="29"/>
      <c r="E64" s="26"/>
      <c r="F64" s="29"/>
      <c r="G64" s="26"/>
    </row>
    <row r="65" spans="3:7" ht="13.5">
      <c r="C65" s="19"/>
      <c r="D65" s="29"/>
      <c r="E65" s="26"/>
      <c r="F65" s="29"/>
      <c r="G65" s="26"/>
    </row>
    <row r="66" spans="3:7" ht="13.5">
      <c r="C66" s="19"/>
      <c r="D66" s="29"/>
      <c r="E66" s="26"/>
      <c r="F66" s="29"/>
      <c r="G66" s="26"/>
    </row>
    <row r="67" spans="3:7" ht="13.5">
      <c r="C67" s="19"/>
      <c r="D67" s="29"/>
      <c r="E67" s="26"/>
      <c r="F67" s="29"/>
      <c r="G67" s="26"/>
    </row>
    <row r="68" spans="3:7" ht="13.5">
      <c r="C68" s="19"/>
      <c r="D68" s="29"/>
      <c r="E68" s="26"/>
      <c r="F68" s="29"/>
      <c r="G68" s="26"/>
    </row>
    <row r="69" spans="3:7" ht="13.5">
      <c r="C69" s="19"/>
      <c r="D69" s="29"/>
      <c r="E69" s="26"/>
      <c r="F69" s="29"/>
      <c r="G69" s="26"/>
    </row>
    <row r="70" spans="3:7" ht="13.5">
      <c r="C70" s="19"/>
      <c r="D70" s="29"/>
      <c r="E70" s="26"/>
      <c r="F70" s="29"/>
      <c r="G70" s="26"/>
    </row>
    <row r="71" spans="3:7" ht="13.5">
      <c r="C71" s="19"/>
      <c r="D71" s="29"/>
      <c r="E71" s="26"/>
      <c r="F71" s="29"/>
      <c r="G71" s="26"/>
    </row>
    <row r="72" spans="3:7" ht="13.5">
      <c r="C72" s="19"/>
      <c r="D72" s="29"/>
      <c r="E72" s="26"/>
      <c r="F72" s="29"/>
      <c r="G72" s="26"/>
    </row>
    <row r="73" spans="3:7" ht="13.5">
      <c r="C73" s="19"/>
      <c r="D73" s="29"/>
      <c r="E73" s="26"/>
      <c r="F73" s="29"/>
      <c r="G73" s="26"/>
    </row>
    <row r="74" spans="3:7" ht="13.5">
      <c r="C74" s="19"/>
      <c r="D74" s="29"/>
      <c r="E74" s="26"/>
      <c r="F74" s="29"/>
      <c r="G74" s="26"/>
    </row>
    <row r="75" spans="3:7" ht="13.5">
      <c r="C75" s="19"/>
      <c r="D75" s="29"/>
      <c r="E75" s="26"/>
      <c r="F75" s="29"/>
      <c r="G75" s="26"/>
    </row>
    <row r="76" spans="3:7" ht="13.5">
      <c r="C76" s="19"/>
      <c r="D76" s="29"/>
      <c r="E76" s="26"/>
      <c r="F76" s="29"/>
      <c r="G76" s="26"/>
    </row>
    <row r="77" spans="3:7" ht="13.5">
      <c r="C77" s="19"/>
      <c r="D77" s="29"/>
      <c r="E77" s="26"/>
      <c r="F77" s="29"/>
      <c r="G77" s="26"/>
    </row>
    <row r="78" spans="3:7" ht="13.5">
      <c r="C78" s="19"/>
      <c r="D78" s="29"/>
      <c r="E78" s="26"/>
      <c r="F78" s="29"/>
      <c r="G78" s="26"/>
    </row>
    <row r="79" spans="3:7" ht="13.5">
      <c r="C79" s="19"/>
      <c r="D79" s="29"/>
      <c r="E79" s="26"/>
      <c r="F79" s="29"/>
      <c r="G79" s="26"/>
    </row>
    <row r="80" spans="3:7" ht="13.5">
      <c r="C80" s="19"/>
      <c r="D80" s="29"/>
      <c r="E80" s="26"/>
      <c r="F80" s="29"/>
      <c r="G80" s="26"/>
    </row>
    <row r="81" spans="3:7" ht="13.5">
      <c r="C81" s="19"/>
      <c r="D81" s="29"/>
      <c r="E81" s="26"/>
      <c r="F81" s="29"/>
      <c r="G81" s="26"/>
    </row>
    <row r="82" spans="3:7" ht="13.5">
      <c r="C82" s="19"/>
      <c r="D82" s="29"/>
      <c r="E82" s="26"/>
      <c r="F82" s="29"/>
      <c r="G82" s="26"/>
    </row>
    <row r="83" spans="3:7" ht="13.5">
      <c r="C83" s="19"/>
      <c r="D83" s="29"/>
      <c r="E83" s="26"/>
      <c r="F83" s="29"/>
      <c r="G83" s="26"/>
    </row>
    <row r="84" spans="3:7" ht="13.5">
      <c r="C84" s="19"/>
      <c r="D84" s="29"/>
      <c r="E84" s="26"/>
      <c r="F84" s="29"/>
      <c r="G84" s="26"/>
    </row>
    <row r="85" spans="3:7" ht="13.5">
      <c r="C85" s="19"/>
      <c r="D85" s="29"/>
      <c r="E85" s="26"/>
      <c r="F85" s="29"/>
      <c r="G85" s="26"/>
    </row>
    <row r="86" spans="3:7" ht="13.5">
      <c r="C86" s="19"/>
      <c r="D86" s="29"/>
      <c r="E86" s="26"/>
      <c r="F86" s="29"/>
      <c r="G86" s="26"/>
    </row>
    <row r="87" spans="3:7" ht="13.5">
      <c r="C87" s="19"/>
      <c r="D87" s="29"/>
      <c r="E87" s="26"/>
      <c r="F87" s="29"/>
      <c r="G87" s="26"/>
    </row>
    <row r="88" spans="3:7" ht="13.5">
      <c r="C88" s="19"/>
      <c r="D88" s="29"/>
      <c r="E88" s="26"/>
      <c r="F88" s="29"/>
      <c r="G88" s="26"/>
    </row>
    <row r="89" spans="3:7" ht="13.5">
      <c r="C89" s="19"/>
      <c r="D89" s="29"/>
      <c r="E89" s="26"/>
      <c r="F89" s="29"/>
      <c r="G89" s="26"/>
    </row>
    <row r="91" spans="3:5" ht="13.5">
      <c r="C91" s="207" t="s">
        <v>90</v>
      </c>
      <c r="D91" s="207"/>
      <c r="E91" s="207"/>
    </row>
    <row r="92" spans="3:15" ht="13.5">
      <c r="C92" s="1"/>
      <c r="D92" s="201" t="s">
        <v>88</v>
      </c>
      <c r="E92" s="201"/>
      <c r="F92" s="201"/>
      <c r="G92" s="201"/>
      <c r="H92" s="201"/>
      <c r="I92" s="201"/>
      <c r="J92" s="201" t="s">
        <v>89</v>
      </c>
      <c r="K92" s="201"/>
      <c r="L92" s="201"/>
      <c r="M92" s="201"/>
      <c r="N92" s="201"/>
      <c r="O92" s="201"/>
    </row>
    <row r="93" spans="3:15" ht="25.5" customHeight="1">
      <c r="C93" s="1" t="s">
        <v>0</v>
      </c>
      <c r="D93" s="224" t="s">
        <v>293</v>
      </c>
      <c r="E93" s="239"/>
      <c r="F93" s="239"/>
      <c r="G93" s="239"/>
      <c r="H93" s="239"/>
      <c r="I93" s="239"/>
      <c r="J93" s="224" t="s">
        <v>294</v>
      </c>
      <c r="K93" s="239"/>
      <c r="L93" s="239"/>
      <c r="M93" s="239"/>
      <c r="N93" s="239"/>
      <c r="O93" s="239"/>
    </row>
    <row r="94" spans="3:15" ht="25.5" customHeight="1">
      <c r="C94" s="1" t="s">
        <v>1</v>
      </c>
      <c r="D94" s="238" t="s">
        <v>311</v>
      </c>
      <c r="E94" s="238"/>
      <c r="F94" s="238"/>
      <c r="G94" s="238"/>
      <c r="H94" s="238"/>
      <c r="I94" s="238"/>
      <c r="J94" s="224" t="s">
        <v>312</v>
      </c>
      <c r="K94" s="239"/>
      <c r="L94" s="239"/>
      <c r="M94" s="239"/>
      <c r="N94" s="239"/>
      <c r="O94" s="239"/>
    </row>
    <row r="95" spans="3:15" ht="24.75" customHeight="1">
      <c r="C95" s="1" t="s">
        <v>2</v>
      </c>
      <c r="D95" s="224" t="s">
        <v>320</v>
      </c>
      <c r="E95" s="239"/>
      <c r="F95" s="239"/>
      <c r="G95" s="239"/>
      <c r="H95" s="239"/>
      <c r="I95" s="239"/>
      <c r="J95" s="224" t="s">
        <v>321</v>
      </c>
      <c r="K95" s="239"/>
      <c r="L95" s="239"/>
      <c r="M95" s="239"/>
      <c r="N95" s="239"/>
      <c r="O95" s="239"/>
    </row>
    <row r="96" spans="3:15" ht="58.5" customHeight="1">
      <c r="C96" s="1" t="s">
        <v>3</v>
      </c>
      <c r="D96" s="224" t="s">
        <v>334</v>
      </c>
      <c r="E96" s="239"/>
      <c r="F96" s="239"/>
      <c r="G96" s="239"/>
      <c r="H96" s="239"/>
      <c r="I96" s="239"/>
      <c r="J96" s="202"/>
      <c r="K96" s="202"/>
      <c r="L96" s="202"/>
      <c r="M96" s="202"/>
      <c r="N96" s="202"/>
      <c r="O96" s="202"/>
    </row>
    <row r="97" spans="3:15" ht="13.5">
      <c r="C97" s="1" t="s">
        <v>4</v>
      </c>
      <c r="D97" s="202" t="s">
        <v>451</v>
      </c>
      <c r="E97" s="202"/>
      <c r="F97" s="202"/>
      <c r="G97" s="202"/>
      <c r="H97" s="202"/>
      <c r="I97" s="202"/>
      <c r="J97" s="202"/>
      <c r="K97" s="202"/>
      <c r="L97" s="202"/>
      <c r="M97" s="202"/>
      <c r="N97" s="202"/>
      <c r="O97" s="202"/>
    </row>
    <row r="98" spans="3:15" ht="13.5">
      <c r="C98" s="1" t="s">
        <v>5</v>
      </c>
      <c r="D98" s="202" t="s">
        <v>344</v>
      </c>
      <c r="E98" s="202"/>
      <c r="F98" s="202"/>
      <c r="G98" s="202"/>
      <c r="H98" s="202"/>
      <c r="I98" s="202"/>
      <c r="J98" s="202" t="s">
        <v>345</v>
      </c>
      <c r="K98" s="202"/>
      <c r="L98" s="202"/>
      <c r="M98" s="202"/>
      <c r="N98" s="202"/>
      <c r="O98" s="202"/>
    </row>
    <row r="99" spans="3:15" ht="13.5">
      <c r="C99" s="1" t="s">
        <v>6</v>
      </c>
      <c r="D99" s="202" t="s">
        <v>352</v>
      </c>
      <c r="E99" s="202"/>
      <c r="F99" s="202"/>
      <c r="G99" s="202"/>
      <c r="H99" s="202"/>
      <c r="I99" s="202"/>
      <c r="J99" s="202" t="s">
        <v>352</v>
      </c>
      <c r="K99" s="202"/>
      <c r="L99" s="202"/>
      <c r="M99" s="202"/>
      <c r="N99" s="202"/>
      <c r="O99" s="202"/>
    </row>
    <row r="100" spans="3:15" ht="35.25" customHeight="1">
      <c r="C100" s="1" t="s">
        <v>7</v>
      </c>
      <c r="D100" s="220" t="s">
        <v>361</v>
      </c>
      <c r="E100" s="221"/>
      <c r="F100" s="221"/>
      <c r="G100" s="221"/>
      <c r="H100" s="221"/>
      <c r="I100" s="222"/>
      <c r="J100" s="220" t="s">
        <v>362</v>
      </c>
      <c r="K100" s="221"/>
      <c r="L100" s="221"/>
      <c r="M100" s="221"/>
      <c r="N100" s="221"/>
      <c r="O100" s="222"/>
    </row>
    <row r="101" spans="3:15" ht="25.5" customHeight="1">
      <c r="C101" s="1" t="s">
        <v>8</v>
      </c>
      <c r="D101" s="235" t="s">
        <v>371</v>
      </c>
      <c r="E101" s="235"/>
      <c r="F101" s="235"/>
      <c r="G101" s="235"/>
      <c r="H101" s="235"/>
      <c r="I101" s="235"/>
      <c r="J101" s="231" t="s">
        <v>372</v>
      </c>
      <c r="K101" s="231"/>
      <c r="L101" s="231"/>
      <c r="M101" s="231"/>
      <c r="N101" s="231"/>
      <c r="O101" s="231"/>
    </row>
    <row r="102" spans="3:15" ht="13.5">
      <c r="C102" s="1" t="s">
        <v>9</v>
      </c>
      <c r="D102" s="235" t="s">
        <v>380</v>
      </c>
      <c r="E102" s="235"/>
      <c r="F102" s="235"/>
      <c r="G102" s="235"/>
      <c r="H102" s="235"/>
      <c r="I102" s="235"/>
      <c r="J102" s="202"/>
      <c r="K102" s="202"/>
      <c r="L102" s="202"/>
      <c r="M102" s="202"/>
      <c r="N102" s="202"/>
      <c r="O102" s="202"/>
    </row>
    <row r="103" spans="3:15" ht="13.5">
      <c r="C103" s="1" t="s">
        <v>10</v>
      </c>
      <c r="D103" s="202" t="s">
        <v>388</v>
      </c>
      <c r="E103" s="202"/>
      <c r="F103" s="202"/>
      <c r="G103" s="202"/>
      <c r="H103" s="202"/>
      <c r="I103" s="202"/>
      <c r="J103" s="202" t="s">
        <v>389</v>
      </c>
      <c r="K103" s="202"/>
      <c r="L103" s="202"/>
      <c r="M103" s="202"/>
      <c r="N103" s="202"/>
      <c r="O103" s="202"/>
    </row>
    <row r="104" spans="3:15" ht="13.5">
      <c r="C104" s="1" t="s">
        <v>11</v>
      </c>
      <c r="D104" s="201" t="s">
        <v>395</v>
      </c>
      <c r="E104" s="201"/>
      <c r="F104" s="201"/>
      <c r="G104" s="201"/>
      <c r="H104" s="201"/>
      <c r="I104" s="201"/>
      <c r="J104" s="201"/>
      <c r="K104" s="201"/>
      <c r="L104" s="201"/>
      <c r="M104" s="201"/>
      <c r="N104" s="201"/>
      <c r="O104" s="201"/>
    </row>
    <row r="105" spans="3:15" ht="13.5">
      <c r="C105" s="1" t="s">
        <v>12</v>
      </c>
      <c r="D105" s="202" t="s">
        <v>409</v>
      </c>
      <c r="E105" s="202"/>
      <c r="F105" s="202"/>
      <c r="G105" s="202"/>
      <c r="H105" s="202"/>
      <c r="I105" s="202"/>
      <c r="J105" s="202" t="s">
        <v>410</v>
      </c>
      <c r="K105" s="202"/>
      <c r="L105" s="202"/>
      <c r="M105" s="202"/>
      <c r="N105" s="202"/>
      <c r="O105" s="202"/>
    </row>
    <row r="106" spans="3:15" ht="13.5">
      <c r="C106" s="1" t="s">
        <v>13</v>
      </c>
      <c r="D106" s="202" t="s">
        <v>416</v>
      </c>
      <c r="E106" s="202"/>
      <c r="F106" s="202"/>
      <c r="G106" s="202"/>
      <c r="H106" s="202"/>
      <c r="I106" s="202"/>
      <c r="J106" s="202"/>
      <c r="K106" s="202"/>
      <c r="L106" s="202"/>
      <c r="M106" s="202"/>
      <c r="N106" s="202"/>
      <c r="O106" s="202"/>
    </row>
    <row r="107" spans="3:15" ht="48" customHeight="1">
      <c r="C107" s="1" t="s">
        <v>14</v>
      </c>
      <c r="D107" s="237" t="s">
        <v>419</v>
      </c>
      <c r="E107" s="237"/>
      <c r="F107" s="237"/>
      <c r="G107" s="237"/>
      <c r="H107" s="237"/>
      <c r="I107" s="237"/>
      <c r="J107" s="202"/>
      <c r="K107" s="202"/>
      <c r="L107" s="202"/>
      <c r="M107" s="202"/>
      <c r="N107" s="202"/>
      <c r="O107" s="202"/>
    </row>
    <row r="108" spans="3:15" ht="60.75" customHeight="1">
      <c r="C108" s="1" t="s">
        <v>15</v>
      </c>
      <c r="D108" s="237" t="s">
        <v>428</v>
      </c>
      <c r="E108" s="237"/>
      <c r="F108" s="237"/>
      <c r="G108" s="237"/>
      <c r="H108" s="237"/>
      <c r="I108" s="237"/>
      <c r="J108" s="230" t="s">
        <v>429</v>
      </c>
      <c r="K108" s="230"/>
      <c r="L108" s="230"/>
      <c r="M108" s="230"/>
      <c r="N108" s="230"/>
      <c r="O108" s="230"/>
    </row>
    <row r="109" spans="3:15" ht="25.5" customHeight="1">
      <c r="C109" s="1" t="s">
        <v>16</v>
      </c>
      <c r="D109" s="237" t="s">
        <v>436</v>
      </c>
      <c r="E109" s="237"/>
      <c r="F109" s="237"/>
      <c r="G109" s="237"/>
      <c r="H109" s="237"/>
      <c r="I109" s="237"/>
      <c r="J109" s="202"/>
      <c r="K109" s="202"/>
      <c r="L109" s="202"/>
      <c r="M109" s="202"/>
      <c r="N109" s="202"/>
      <c r="O109" s="202"/>
    </row>
    <row r="111" spans="4:15" ht="13.5">
      <c r="D111" s="226" t="s">
        <v>396</v>
      </c>
      <c r="E111" s="226"/>
      <c r="F111" s="226"/>
      <c r="G111" s="226"/>
      <c r="H111" s="226"/>
      <c r="I111" s="226"/>
      <c r="J111" s="226"/>
      <c r="K111" s="226"/>
      <c r="L111" s="226"/>
      <c r="M111" s="226"/>
      <c r="N111" s="226"/>
      <c r="O111" s="226"/>
    </row>
    <row r="112" spans="4:15" ht="13.5">
      <c r="D112" s="226"/>
      <c r="E112" s="226"/>
      <c r="F112" s="226"/>
      <c r="G112" s="226"/>
      <c r="H112" s="226"/>
      <c r="I112" s="226"/>
      <c r="J112" s="226"/>
      <c r="K112" s="226"/>
      <c r="L112" s="226"/>
      <c r="M112" s="226"/>
      <c r="N112" s="226"/>
      <c r="O112" s="226"/>
    </row>
    <row r="113" spans="4:15" ht="13.5">
      <c r="D113" s="226"/>
      <c r="E113" s="226"/>
      <c r="F113" s="226"/>
      <c r="G113" s="226"/>
      <c r="H113" s="226"/>
      <c r="I113" s="226"/>
      <c r="J113" s="226"/>
      <c r="K113" s="226"/>
      <c r="L113" s="226"/>
      <c r="M113" s="226"/>
      <c r="N113" s="226"/>
      <c r="O113" s="226"/>
    </row>
    <row r="114" spans="4:15" ht="13.5">
      <c r="D114" s="226"/>
      <c r="E114" s="226"/>
      <c r="F114" s="226"/>
      <c r="G114" s="226"/>
      <c r="H114" s="226"/>
      <c r="I114" s="226"/>
      <c r="J114" s="226"/>
      <c r="K114" s="226"/>
      <c r="L114" s="226"/>
      <c r="M114" s="226"/>
      <c r="N114" s="226"/>
      <c r="O114" s="226"/>
    </row>
    <row r="115" spans="4:15" ht="13.5">
      <c r="D115" s="226"/>
      <c r="E115" s="226"/>
      <c r="F115" s="226"/>
      <c r="G115" s="226"/>
      <c r="H115" s="226"/>
      <c r="I115" s="226"/>
      <c r="J115" s="226"/>
      <c r="K115" s="226"/>
      <c r="L115" s="226"/>
      <c r="M115" s="226"/>
      <c r="N115" s="226"/>
      <c r="O115" s="226"/>
    </row>
    <row r="116" spans="4:15" ht="13.5">
      <c r="D116" s="226"/>
      <c r="E116" s="226"/>
      <c r="F116" s="226"/>
      <c r="G116" s="226"/>
      <c r="H116" s="226"/>
      <c r="I116" s="226"/>
      <c r="J116" s="226"/>
      <c r="K116" s="226"/>
      <c r="L116" s="226"/>
      <c r="M116" s="226"/>
      <c r="N116" s="226"/>
      <c r="O116" s="226"/>
    </row>
    <row r="124" spans="3:7" ht="13.5">
      <c r="C124" s="207" t="s">
        <v>95</v>
      </c>
      <c r="D124" s="207"/>
      <c r="E124" s="207"/>
      <c r="F124" s="207"/>
      <c r="G124" s="207"/>
    </row>
    <row r="125" spans="3:8" ht="13.5">
      <c r="C125" s="1"/>
      <c r="D125" s="3" t="s">
        <v>91</v>
      </c>
      <c r="E125" s="3" t="s">
        <v>92</v>
      </c>
      <c r="F125" s="3" t="s">
        <v>93</v>
      </c>
      <c r="G125" s="3" t="s">
        <v>94</v>
      </c>
      <c r="H125" s="3" t="s">
        <v>58</v>
      </c>
    </row>
    <row r="126" spans="3:8" ht="13.5">
      <c r="C126" s="1" t="s">
        <v>0</v>
      </c>
      <c r="D126" s="4">
        <v>48</v>
      </c>
      <c r="E126" s="4">
        <v>68</v>
      </c>
      <c r="F126" s="4">
        <v>46</v>
      </c>
      <c r="G126" s="4">
        <v>47</v>
      </c>
      <c r="H126" s="4">
        <f>SUM(D126:G126)</f>
        <v>209</v>
      </c>
    </row>
    <row r="127" spans="3:12" ht="13.5">
      <c r="C127" s="1" t="s">
        <v>1</v>
      </c>
      <c r="D127" s="4"/>
      <c r="E127" s="4"/>
      <c r="F127" s="4"/>
      <c r="G127" s="4">
        <v>6</v>
      </c>
      <c r="H127" s="4">
        <f aca="true" t="shared" si="3" ref="H127:H142">SUM(D127:G127)</f>
        <v>6</v>
      </c>
      <c r="I127" s="219" t="s">
        <v>313</v>
      </c>
      <c r="J127" s="203"/>
      <c r="K127" s="203"/>
      <c r="L127" s="203"/>
    </row>
    <row r="128" spans="3:8" ht="13.5">
      <c r="C128" s="1" t="s">
        <v>2</v>
      </c>
      <c r="D128" s="4"/>
      <c r="E128" s="4"/>
      <c r="F128" s="4"/>
      <c r="G128" s="4"/>
      <c r="H128" s="4">
        <f t="shared" si="3"/>
        <v>0</v>
      </c>
    </row>
    <row r="129" spans="3:8" ht="13.5">
      <c r="C129" s="1" t="s">
        <v>3</v>
      </c>
      <c r="D129" s="4">
        <v>0</v>
      </c>
      <c r="E129" s="4">
        <v>2</v>
      </c>
      <c r="F129" s="4">
        <v>0</v>
      </c>
      <c r="G129" s="4">
        <v>1</v>
      </c>
      <c r="H129" s="4">
        <f t="shared" si="3"/>
        <v>3</v>
      </c>
    </row>
    <row r="130" spans="3:8" ht="13.5">
      <c r="C130" s="1" t="s">
        <v>4</v>
      </c>
      <c r="D130" s="4">
        <v>0</v>
      </c>
      <c r="E130" s="4">
        <v>0</v>
      </c>
      <c r="F130" s="4">
        <v>0</v>
      </c>
      <c r="G130" s="4">
        <v>0</v>
      </c>
      <c r="H130" s="4">
        <f t="shared" si="3"/>
        <v>0</v>
      </c>
    </row>
    <row r="131" spans="3:8" ht="13.5">
      <c r="C131" s="1" t="s">
        <v>5</v>
      </c>
      <c r="D131" s="4">
        <v>0</v>
      </c>
      <c r="E131" s="4">
        <v>0</v>
      </c>
      <c r="F131" s="4">
        <v>0</v>
      </c>
      <c r="G131" s="4">
        <v>0</v>
      </c>
      <c r="H131" s="4">
        <f t="shared" si="3"/>
        <v>0</v>
      </c>
    </row>
    <row r="132" spans="3:12" ht="13.5">
      <c r="C132" s="1" t="s">
        <v>6</v>
      </c>
      <c r="D132" s="4">
        <v>17</v>
      </c>
      <c r="E132" s="4"/>
      <c r="F132" s="4"/>
      <c r="G132" s="4"/>
      <c r="H132" s="4">
        <f t="shared" si="3"/>
        <v>17</v>
      </c>
      <c r="I132" s="219" t="s">
        <v>353</v>
      </c>
      <c r="J132" s="203"/>
      <c r="K132" s="203"/>
      <c r="L132" s="203"/>
    </row>
    <row r="133" spans="3:8" ht="13.5">
      <c r="C133" s="1" t="s">
        <v>7</v>
      </c>
      <c r="D133" s="4"/>
      <c r="E133" s="4"/>
      <c r="F133" s="4"/>
      <c r="G133" s="4"/>
      <c r="H133" s="4">
        <f t="shared" si="3"/>
        <v>0</v>
      </c>
    </row>
    <row r="134" spans="3:8" ht="13.5">
      <c r="C134" s="1" t="s">
        <v>8</v>
      </c>
      <c r="D134" s="4"/>
      <c r="E134" s="4">
        <v>2</v>
      </c>
      <c r="F134" s="4">
        <v>1</v>
      </c>
      <c r="G134" s="4"/>
      <c r="H134" s="4">
        <f t="shared" si="3"/>
        <v>3</v>
      </c>
    </row>
    <row r="135" spans="3:8" ht="13.5">
      <c r="C135" s="1" t="s">
        <v>9</v>
      </c>
      <c r="D135" s="4"/>
      <c r="E135" s="4"/>
      <c r="F135" s="4"/>
      <c r="G135" s="4"/>
      <c r="H135" s="4">
        <f t="shared" si="3"/>
        <v>0</v>
      </c>
    </row>
    <row r="136" spans="3:8" ht="13.5">
      <c r="C136" s="1" t="s">
        <v>10</v>
      </c>
      <c r="D136" s="4"/>
      <c r="E136" s="4"/>
      <c r="F136" s="4"/>
      <c r="G136" s="4"/>
      <c r="H136" s="4">
        <f t="shared" si="3"/>
        <v>0</v>
      </c>
    </row>
    <row r="137" spans="3:8" ht="13.5">
      <c r="C137" s="1" t="s">
        <v>11</v>
      </c>
      <c r="D137" s="4">
        <v>0</v>
      </c>
      <c r="E137" s="4">
        <v>0</v>
      </c>
      <c r="F137" s="4">
        <v>0</v>
      </c>
      <c r="G137" s="4">
        <v>0</v>
      </c>
      <c r="H137" s="4">
        <f t="shared" si="3"/>
        <v>0</v>
      </c>
    </row>
    <row r="138" spans="3:8" ht="13.5">
      <c r="C138" s="1" t="s">
        <v>12</v>
      </c>
      <c r="D138" s="4">
        <v>1</v>
      </c>
      <c r="E138" s="4">
        <v>2</v>
      </c>
      <c r="F138" s="4">
        <v>0</v>
      </c>
      <c r="G138" s="4">
        <v>0</v>
      </c>
      <c r="H138" s="4">
        <f t="shared" si="3"/>
        <v>3</v>
      </c>
    </row>
    <row r="139" spans="3:8" ht="13.5">
      <c r="C139" s="1" t="s">
        <v>13</v>
      </c>
      <c r="D139" s="4"/>
      <c r="E139" s="4"/>
      <c r="F139" s="4"/>
      <c r="G139" s="4"/>
      <c r="H139" s="4">
        <f t="shared" si="3"/>
        <v>0</v>
      </c>
    </row>
    <row r="140" spans="3:8" ht="13.5">
      <c r="C140" s="1" t="s">
        <v>14</v>
      </c>
      <c r="D140" s="4">
        <v>0</v>
      </c>
      <c r="E140" s="4">
        <v>0</v>
      </c>
      <c r="F140" s="4">
        <v>0</v>
      </c>
      <c r="G140" s="4">
        <v>0</v>
      </c>
      <c r="H140" s="4">
        <f t="shared" si="3"/>
        <v>0</v>
      </c>
    </row>
    <row r="141" spans="3:8" ht="13.5">
      <c r="C141" s="1" t="s">
        <v>15</v>
      </c>
      <c r="D141" s="4"/>
      <c r="E141" s="4"/>
      <c r="F141" s="4"/>
      <c r="G141" s="4"/>
      <c r="H141" s="4">
        <f t="shared" si="3"/>
        <v>0</v>
      </c>
    </row>
    <row r="142" spans="3:9" ht="13.5">
      <c r="C142" s="1" t="s">
        <v>16</v>
      </c>
      <c r="D142" s="4">
        <v>1</v>
      </c>
      <c r="E142" s="4">
        <v>3</v>
      </c>
      <c r="F142" s="4">
        <v>1</v>
      </c>
      <c r="G142" s="4">
        <v>1</v>
      </c>
      <c r="H142" s="4">
        <f t="shared" si="3"/>
        <v>6</v>
      </c>
      <c r="I142" s="169">
        <v>43374</v>
      </c>
    </row>
    <row r="143" spans="3:8" ht="13.5">
      <c r="C143" s="1"/>
      <c r="D143" s="4"/>
      <c r="E143" s="4"/>
      <c r="F143" s="4"/>
      <c r="G143" s="4"/>
      <c r="H143" s="4"/>
    </row>
    <row r="144" spans="3:8" ht="13.5">
      <c r="C144" s="1" t="s">
        <v>17</v>
      </c>
      <c r="D144" s="4">
        <f>SUM(D126:D142)</f>
        <v>67</v>
      </c>
      <c r="E144" s="4">
        <f>SUM(E126:E142)</f>
        <v>77</v>
      </c>
      <c r="F144" s="4">
        <f>SUM(F126:F142)</f>
        <v>48</v>
      </c>
      <c r="G144" s="4">
        <f>SUM(G126:G142)</f>
        <v>55</v>
      </c>
      <c r="H144" s="4">
        <f>SUM(H126:H142)</f>
        <v>247</v>
      </c>
    </row>
    <row r="162" spans="3:7" ht="13.5">
      <c r="C162" s="203" t="s">
        <v>97</v>
      </c>
      <c r="D162" s="203"/>
      <c r="E162" s="203"/>
      <c r="F162" s="203"/>
      <c r="G162" s="203"/>
    </row>
    <row r="164" spans="3:11" ht="13.5">
      <c r="C164" s="202"/>
      <c r="D164" s="218" t="s">
        <v>98</v>
      </c>
      <c r="E164" s="229" t="s">
        <v>99</v>
      </c>
      <c r="F164" s="218" t="s">
        <v>100</v>
      </c>
      <c r="G164" s="229" t="s">
        <v>99</v>
      </c>
      <c r="H164" s="236" t="s">
        <v>101</v>
      </c>
      <c r="I164" s="227" t="s">
        <v>102</v>
      </c>
      <c r="J164" s="201" t="s">
        <v>104</v>
      </c>
      <c r="K164" s="201"/>
    </row>
    <row r="165" spans="3:11" ht="13.5">
      <c r="C165" s="202"/>
      <c r="D165" s="218"/>
      <c r="E165" s="229"/>
      <c r="F165" s="218"/>
      <c r="G165" s="229"/>
      <c r="H165" s="236"/>
      <c r="I165" s="228"/>
      <c r="J165" s="14" t="s">
        <v>105</v>
      </c>
      <c r="K165" s="15" t="s">
        <v>106</v>
      </c>
    </row>
    <row r="166" spans="3:11" ht="13.5">
      <c r="C166" s="1" t="s">
        <v>0</v>
      </c>
      <c r="D166" s="106">
        <v>43374</v>
      </c>
      <c r="E166" s="16"/>
      <c r="F166" s="107">
        <v>43420</v>
      </c>
      <c r="G166" s="16">
        <v>44</v>
      </c>
      <c r="H166" s="4">
        <f>+G166-E166</f>
        <v>44</v>
      </c>
      <c r="I166" s="4">
        <v>44</v>
      </c>
      <c r="J166" s="123"/>
      <c r="K166" s="108" t="s">
        <v>295</v>
      </c>
    </row>
    <row r="167" spans="3:11" ht="13.5">
      <c r="C167" s="1" t="s">
        <v>1</v>
      </c>
      <c r="D167" s="106"/>
      <c r="E167" s="16"/>
      <c r="F167" s="33"/>
      <c r="G167" s="16"/>
      <c r="H167" s="4">
        <f aca="true" t="shared" si="4" ref="H167:H182">+G167-E167</f>
        <v>0</v>
      </c>
      <c r="I167" s="4"/>
      <c r="J167" s="123"/>
      <c r="K167" s="108"/>
    </row>
    <row r="168" spans="3:11" ht="13.5">
      <c r="C168" s="1" t="s">
        <v>2</v>
      </c>
      <c r="D168" s="106">
        <v>43313</v>
      </c>
      <c r="E168" s="16">
        <v>70</v>
      </c>
      <c r="F168" s="107">
        <v>43404</v>
      </c>
      <c r="G168" s="16">
        <v>36</v>
      </c>
      <c r="H168" s="4">
        <f t="shared" si="4"/>
        <v>-34</v>
      </c>
      <c r="I168" s="4">
        <v>5</v>
      </c>
      <c r="J168" s="123" t="s">
        <v>295</v>
      </c>
      <c r="K168" s="108"/>
    </row>
    <row r="169" spans="3:11" ht="13.5">
      <c r="C169" s="1" t="s">
        <v>3</v>
      </c>
      <c r="D169" s="106">
        <v>43374</v>
      </c>
      <c r="E169" s="16">
        <v>54</v>
      </c>
      <c r="F169" s="107">
        <v>43410</v>
      </c>
      <c r="G169" s="16">
        <v>16</v>
      </c>
      <c r="H169" s="4">
        <f t="shared" si="4"/>
        <v>-38</v>
      </c>
      <c r="I169" s="4">
        <v>3</v>
      </c>
      <c r="J169" s="123"/>
      <c r="K169" s="108" t="s">
        <v>295</v>
      </c>
    </row>
    <row r="170" spans="3:11" ht="13.5">
      <c r="C170" s="1" t="s">
        <v>4</v>
      </c>
      <c r="D170" s="106">
        <v>43313</v>
      </c>
      <c r="E170" s="16">
        <v>0</v>
      </c>
      <c r="F170" s="107">
        <v>43405</v>
      </c>
      <c r="G170" s="16">
        <v>0</v>
      </c>
      <c r="H170" s="4">
        <f t="shared" si="4"/>
        <v>0</v>
      </c>
      <c r="I170" s="4">
        <v>0</v>
      </c>
      <c r="J170" s="123"/>
      <c r="K170" s="108"/>
    </row>
    <row r="171" spans="3:11" ht="13.5">
      <c r="C171" s="1" t="s">
        <v>5</v>
      </c>
      <c r="D171" s="106">
        <v>43678</v>
      </c>
      <c r="E171" s="16"/>
      <c r="F171" s="107">
        <v>43799</v>
      </c>
      <c r="G171" s="16">
        <v>0</v>
      </c>
      <c r="H171" s="4">
        <f t="shared" si="4"/>
        <v>0</v>
      </c>
      <c r="I171" s="4">
        <v>1</v>
      </c>
      <c r="J171" s="123"/>
      <c r="K171" s="108" t="s">
        <v>295</v>
      </c>
    </row>
    <row r="172" spans="3:11" ht="13.5">
      <c r="C172" s="1" t="s">
        <v>6</v>
      </c>
      <c r="D172" s="106"/>
      <c r="E172" s="16"/>
      <c r="F172" s="33"/>
      <c r="G172" s="16"/>
      <c r="H172" s="4">
        <f t="shared" si="4"/>
        <v>0</v>
      </c>
      <c r="I172" s="4"/>
      <c r="J172" s="123"/>
      <c r="K172" s="108"/>
    </row>
    <row r="173" spans="3:11" ht="13.5">
      <c r="C173" s="1" t="s">
        <v>7</v>
      </c>
      <c r="D173" s="106">
        <v>43374</v>
      </c>
      <c r="E173" s="16"/>
      <c r="F173" s="107">
        <v>43397</v>
      </c>
      <c r="G173" s="16">
        <v>1</v>
      </c>
      <c r="H173" s="4">
        <f t="shared" si="4"/>
        <v>1</v>
      </c>
      <c r="I173" s="4">
        <v>12</v>
      </c>
      <c r="J173" s="123"/>
      <c r="K173" s="108" t="s">
        <v>295</v>
      </c>
    </row>
    <row r="174" spans="3:11" ht="13.5">
      <c r="C174" s="1" t="s">
        <v>8</v>
      </c>
      <c r="D174" s="137">
        <v>43009</v>
      </c>
      <c r="E174" s="16">
        <v>0</v>
      </c>
      <c r="F174" s="136">
        <v>43252</v>
      </c>
      <c r="G174" s="16">
        <v>0</v>
      </c>
      <c r="H174" s="4">
        <f t="shared" si="4"/>
        <v>0</v>
      </c>
      <c r="I174" s="4">
        <v>0</v>
      </c>
      <c r="J174" s="123"/>
      <c r="K174" s="108"/>
    </row>
    <row r="175" spans="3:11" ht="13.5">
      <c r="C175" s="1" t="s">
        <v>9</v>
      </c>
      <c r="D175" s="106">
        <v>43374</v>
      </c>
      <c r="E175" s="16">
        <v>0</v>
      </c>
      <c r="F175" s="107">
        <v>43424</v>
      </c>
      <c r="G175" s="16">
        <v>0</v>
      </c>
      <c r="H175" s="4">
        <f t="shared" si="4"/>
        <v>0</v>
      </c>
      <c r="I175" s="4">
        <v>0</v>
      </c>
      <c r="J175" s="123" t="s">
        <v>295</v>
      </c>
      <c r="K175" s="108"/>
    </row>
    <row r="176" spans="3:11" ht="13.5">
      <c r="C176" s="1" t="s">
        <v>10</v>
      </c>
      <c r="D176" s="106"/>
      <c r="E176" s="16"/>
      <c r="F176" s="33"/>
      <c r="G176" s="16"/>
      <c r="H176" s="4">
        <f t="shared" si="4"/>
        <v>0</v>
      </c>
      <c r="I176" s="4"/>
      <c r="J176" s="123"/>
      <c r="K176" s="108"/>
    </row>
    <row r="177" spans="3:11" ht="13.5">
      <c r="C177" s="1" t="s">
        <v>11</v>
      </c>
      <c r="D177" s="106">
        <v>43375</v>
      </c>
      <c r="E177" s="16">
        <v>292</v>
      </c>
      <c r="F177" s="107">
        <v>43419</v>
      </c>
      <c r="G177" s="16">
        <v>158</v>
      </c>
      <c r="H177" s="4">
        <f t="shared" si="4"/>
        <v>-134</v>
      </c>
      <c r="I177" s="4">
        <v>44</v>
      </c>
      <c r="J177" s="123"/>
      <c r="K177" s="108" t="s">
        <v>295</v>
      </c>
    </row>
    <row r="178" spans="3:11" ht="13.5">
      <c r="C178" s="1" t="s">
        <v>12</v>
      </c>
      <c r="D178" s="106">
        <v>43374</v>
      </c>
      <c r="E178" s="16">
        <v>4</v>
      </c>
      <c r="F178" s="107">
        <v>43419</v>
      </c>
      <c r="G178" s="16">
        <v>3</v>
      </c>
      <c r="H178" s="4">
        <f t="shared" si="4"/>
        <v>-1</v>
      </c>
      <c r="I178" s="4">
        <v>2</v>
      </c>
      <c r="J178" s="123"/>
      <c r="K178" s="108" t="s">
        <v>295</v>
      </c>
    </row>
    <row r="179" spans="3:11" ht="13.5">
      <c r="C179" s="1" t="s">
        <v>13</v>
      </c>
      <c r="D179" s="106">
        <v>43374</v>
      </c>
      <c r="E179" s="16">
        <v>9</v>
      </c>
      <c r="F179" s="107">
        <v>43423</v>
      </c>
      <c r="G179" s="16">
        <v>4</v>
      </c>
      <c r="H179" s="4">
        <f t="shared" si="4"/>
        <v>-5</v>
      </c>
      <c r="I179" s="4">
        <v>0</v>
      </c>
      <c r="J179" s="123"/>
      <c r="K179" s="108"/>
    </row>
    <row r="180" spans="3:11" ht="13.5">
      <c r="C180" s="1" t="s">
        <v>14</v>
      </c>
      <c r="D180" s="106">
        <v>43374</v>
      </c>
      <c r="E180" s="16">
        <v>74</v>
      </c>
      <c r="F180" s="106">
        <v>43399</v>
      </c>
      <c r="G180" s="16">
        <v>33</v>
      </c>
      <c r="H180" s="4">
        <f t="shared" si="4"/>
        <v>-41</v>
      </c>
      <c r="I180" s="4">
        <v>3</v>
      </c>
      <c r="J180" s="123" t="s">
        <v>295</v>
      </c>
      <c r="K180" s="108"/>
    </row>
    <row r="181" spans="3:11" ht="13.5">
      <c r="C181" s="1" t="s">
        <v>15</v>
      </c>
      <c r="D181" s="106">
        <v>43191</v>
      </c>
      <c r="E181" s="16">
        <v>55</v>
      </c>
      <c r="F181" s="106">
        <v>43374</v>
      </c>
      <c r="G181" s="16">
        <v>6</v>
      </c>
      <c r="H181" s="4">
        <f t="shared" si="4"/>
        <v>-49</v>
      </c>
      <c r="I181" s="4">
        <v>0</v>
      </c>
      <c r="J181" s="123"/>
      <c r="K181" s="108"/>
    </row>
    <row r="182" spans="3:11" ht="13.5">
      <c r="C182" s="1" t="s">
        <v>16</v>
      </c>
      <c r="D182" s="106">
        <v>43374</v>
      </c>
      <c r="E182" s="16">
        <v>22</v>
      </c>
      <c r="F182" s="106">
        <v>43395</v>
      </c>
      <c r="G182" s="16">
        <v>8</v>
      </c>
      <c r="H182" s="4">
        <f t="shared" si="4"/>
        <v>-14</v>
      </c>
      <c r="I182" s="4">
        <v>1</v>
      </c>
      <c r="J182" s="123" t="s">
        <v>295</v>
      </c>
      <c r="K182" s="108"/>
    </row>
    <row r="183" spans="3:11" ht="13.5">
      <c r="C183" s="1"/>
      <c r="D183" s="33"/>
      <c r="E183" s="16"/>
      <c r="F183" s="33"/>
      <c r="G183" s="16"/>
      <c r="H183" s="4"/>
      <c r="I183" s="4"/>
      <c r="J183" s="6"/>
      <c r="K183" s="16"/>
    </row>
    <row r="184" spans="3:11" ht="13.5">
      <c r="C184" s="1" t="s">
        <v>17</v>
      </c>
      <c r="D184" s="33"/>
      <c r="E184" s="16">
        <f>SUM(E166:E182)</f>
        <v>580</v>
      </c>
      <c r="F184" s="33"/>
      <c r="G184" s="16">
        <f>SUM(G166:G182)</f>
        <v>309</v>
      </c>
      <c r="H184" s="4">
        <f>+G184-E184</f>
        <v>-271</v>
      </c>
      <c r="I184" s="4">
        <f>SUM(I166:I182)</f>
        <v>115</v>
      </c>
      <c r="J184" s="6">
        <f>COUNTA(J166:J182)</f>
        <v>4</v>
      </c>
      <c r="K184" s="16">
        <f>COUNTA(K166:K182)</f>
        <v>6</v>
      </c>
    </row>
    <row r="187" spans="3:5" ht="13.5">
      <c r="C187" s="207" t="s">
        <v>111</v>
      </c>
      <c r="D187" s="207"/>
      <c r="E187" s="207"/>
    </row>
    <row r="188" spans="3:11" ht="13.5">
      <c r="C188" s="1"/>
      <c r="D188" s="14" t="s">
        <v>107</v>
      </c>
      <c r="E188" s="24" t="s">
        <v>108</v>
      </c>
      <c r="F188" s="34" t="s">
        <v>109</v>
      </c>
      <c r="G188" s="249" t="s">
        <v>110</v>
      </c>
      <c r="H188" s="250"/>
      <c r="I188" s="250"/>
      <c r="J188" s="241"/>
      <c r="K188" s="242"/>
    </row>
    <row r="189" spans="3:11" ht="13.5">
      <c r="C189" s="1" t="s">
        <v>0</v>
      </c>
      <c r="D189" s="14"/>
      <c r="E189" s="24"/>
      <c r="F189" s="34"/>
      <c r="G189" s="240" t="s">
        <v>296</v>
      </c>
      <c r="H189" s="241"/>
      <c r="I189" s="241"/>
      <c r="J189" s="241"/>
      <c r="K189" s="242"/>
    </row>
    <row r="190" spans="3:11" ht="13.5">
      <c r="C190" s="1" t="s">
        <v>1</v>
      </c>
      <c r="D190" s="14"/>
      <c r="E190" s="24"/>
      <c r="F190" s="34"/>
      <c r="G190" s="240"/>
      <c r="H190" s="241"/>
      <c r="I190" s="241"/>
      <c r="J190" s="241"/>
      <c r="K190" s="242"/>
    </row>
    <row r="191" spans="3:11" ht="13.5">
      <c r="C191" s="1" t="s">
        <v>2</v>
      </c>
      <c r="D191" s="14"/>
      <c r="E191" s="24" t="s">
        <v>295</v>
      </c>
      <c r="F191" s="34" t="s">
        <v>295</v>
      </c>
      <c r="G191" s="240"/>
      <c r="H191" s="241"/>
      <c r="I191" s="241"/>
      <c r="J191" s="241"/>
      <c r="K191" s="242"/>
    </row>
    <row r="192" spans="3:11" ht="13.5">
      <c r="C192" s="1" t="s">
        <v>3</v>
      </c>
      <c r="D192" s="14" t="s">
        <v>295</v>
      </c>
      <c r="E192" s="24"/>
      <c r="F192" s="34"/>
      <c r="G192" s="240"/>
      <c r="H192" s="241"/>
      <c r="I192" s="241"/>
      <c r="J192" s="241"/>
      <c r="K192" s="242"/>
    </row>
    <row r="193" spans="3:11" ht="13.5">
      <c r="C193" s="1" t="s">
        <v>4</v>
      </c>
      <c r="D193" s="14"/>
      <c r="E193" s="24"/>
      <c r="F193" s="34"/>
      <c r="G193" s="240"/>
      <c r="H193" s="241"/>
      <c r="I193" s="241"/>
      <c r="J193" s="241"/>
      <c r="K193" s="242"/>
    </row>
    <row r="194" spans="3:11" ht="13.5">
      <c r="C194" s="1" t="s">
        <v>5</v>
      </c>
      <c r="D194" s="200" t="s">
        <v>295</v>
      </c>
      <c r="E194" s="24"/>
      <c r="F194" s="34"/>
      <c r="G194" s="240"/>
      <c r="H194" s="241"/>
      <c r="I194" s="241"/>
      <c r="J194" s="241"/>
      <c r="K194" s="242"/>
    </row>
    <row r="195" spans="3:11" ht="13.5">
      <c r="C195" s="1" t="s">
        <v>6</v>
      </c>
      <c r="D195" s="14"/>
      <c r="E195" s="24"/>
      <c r="F195" s="34"/>
      <c r="G195" s="240"/>
      <c r="H195" s="241"/>
      <c r="I195" s="241"/>
      <c r="J195" s="241"/>
      <c r="K195" s="242"/>
    </row>
    <row r="196" spans="3:11" ht="13.5">
      <c r="C196" s="1" t="s">
        <v>7</v>
      </c>
      <c r="D196" s="14" t="s">
        <v>295</v>
      </c>
      <c r="E196" s="24" t="s">
        <v>295</v>
      </c>
      <c r="F196" s="34"/>
      <c r="G196" s="240"/>
      <c r="H196" s="241"/>
      <c r="I196" s="241"/>
      <c r="J196" s="241"/>
      <c r="K196" s="242"/>
    </row>
    <row r="197" spans="3:11" ht="13.5">
      <c r="C197" s="1" t="s">
        <v>8</v>
      </c>
      <c r="D197" s="14" t="s">
        <v>295</v>
      </c>
      <c r="E197" s="24"/>
      <c r="F197" s="34"/>
      <c r="G197" s="240"/>
      <c r="H197" s="241"/>
      <c r="I197" s="241"/>
      <c r="J197" s="241"/>
      <c r="K197" s="242"/>
    </row>
    <row r="198" spans="3:11" ht="13.5">
      <c r="C198" s="1" t="s">
        <v>9</v>
      </c>
      <c r="D198" s="14" t="s">
        <v>295</v>
      </c>
      <c r="E198" s="24" t="s">
        <v>295</v>
      </c>
      <c r="F198" s="34"/>
      <c r="G198" s="240"/>
      <c r="H198" s="241"/>
      <c r="I198" s="241"/>
      <c r="J198" s="241"/>
      <c r="K198" s="242"/>
    </row>
    <row r="199" spans="3:11" ht="13.5">
      <c r="C199" s="1" t="s">
        <v>10</v>
      </c>
      <c r="D199" s="14"/>
      <c r="E199" s="24"/>
      <c r="F199" s="34"/>
      <c r="G199" s="240"/>
      <c r="H199" s="241"/>
      <c r="I199" s="241"/>
      <c r="J199" s="241"/>
      <c r="K199" s="242"/>
    </row>
    <row r="200" spans="3:11" ht="13.5">
      <c r="C200" s="1" t="s">
        <v>11</v>
      </c>
      <c r="D200" s="14"/>
      <c r="E200" s="24"/>
      <c r="F200" s="34"/>
      <c r="G200" s="240" t="s">
        <v>397</v>
      </c>
      <c r="H200" s="241"/>
      <c r="I200" s="241"/>
      <c r="J200" s="241"/>
      <c r="K200" s="242"/>
    </row>
    <row r="201" spans="3:11" ht="13.5">
      <c r="C201" s="1" t="s">
        <v>12</v>
      </c>
      <c r="D201" s="14" t="s">
        <v>295</v>
      </c>
      <c r="E201" s="24"/>
      <c r="F201" s="34"/>
      <c r="G201" s="240"/>
      <c r="H201" s="241"/>
      <c r="I201" s="241"/>
      <c r="J201" s="241"/>
      <c r="K201" s="242"/>
    </row>
    <row r="202" spans="3:11" ht="13.5">
      <c r="C202" s="1" t="s">
        <v>13</v>
      </c>
      <c r="D202" s="14" t="s">
        <v>295</v>
      </c>
      <c r="E202" s="24"/>
      <c r="F202" s="34"/>
      <c r="G202" s="240"/>
      <c r="H202" s="241"/>
      <c r="I202" s="241"/>
      <c r="J202" s="241"/>
      <c r="K202" s="242"/>
    </row>
    <row r="203" spans="3:11" ht="13.5">
      <c r="C203" s="1" t="s">
        <v>14</v>
      </c>
      <c r="D203" s="162" t="s">
        <v>295</v>
      </c>
      <c r="E203" s="24"/>
      <c r="F203" s="34"/>
      <c r="G203" s="240"/>
      <c r="H203" s="241"/>
      <c r="I203" s="241"/>
      <c r="J203" s="241"/>
      <c r="K203" s="242"/>
    </row>
    <row r="204" spans="3:11" ht="13.5">
      <c r="C204" s="1" t="s">
        <v>15</v>
      </c>
      <c r="D204" s="162" t="s">
        <v>295</v>
      </c>
      <c r="E204" s="24" t="s">
        <v>295</v>
      </c>
      <c r="F204" s="34"/>
      <c r="G204" s="240"/>
      <c r="H204" s="241"/>
      <c r="I204" s="241"/>
      <c r="J204" s="241"/>
      <c r="K204" s="242"/>
    </row>
    <row r="205" spans="3:11" ht="13.5">
      <c r="C205" s="1" t="s">
        <v>16</v>
      </c>
      <c r="D205" s="162" t="s">
        <v>295</v>
      </c>
      <c r="E205" s="24"/>
      <c r="F205" s="34"/>
      <c r="G205" s="240"/>
      <c r="H205" s="241"/>
      <c r="I205" s="241"/>
      <c r="J205" s="241"/>
      <c r="K205" s="242"/>
    </row>
    <row r="206" spans="3:11" ht="13.5">
      <c r="C206" s="1"/>
      <c r="D206" s="33"/>
      <c r="E206" s="10"/>
      <c r="F206" s="109"/>
      <c r="G206" s="240"/>
      <c r="H206" s="241"/>
      <c r="I206" s="241"/>
      <c r="J206" s="241"/>
      <c r="K206" s="242"/>
    </row>
    <row r="207" spans="3:11" ht="13.5">
      <c r="C207" s="1" t="s">
        <v>17</v>
      </c>
      <c r="D207" s="6">
        <f aca="true" t="shared" si="5" ref="D207:I207">COUNTA(D189:D205)</f>
        <v>10</v>
      </c>
      <c r="E207" s="8">
        <f t="shared" si="5"/>
        <v>4</v>
      </c>
      <c r="F207" s="36">
        <f t="shared" si="5"/>
        <v>1</v>
      </c>
      <c r="G207" s="243">
        <f t="shared" si="5"/>
        <v>2</v>
      </c>
      <c r="H207" s="244">
        <f t="shared" si="5"/>
        <v>0</v>
      </c>
      <c r="I207" s="244">
        <f t="shared" si="5"/>
        <v>0</v>
      </c>
      <c r="J207" s="241"/>
      <c r="K207" s="242"/>
    </row>
    <row r="217" spans="3:7" ht="13.5">
      <c r="C217" s="207" t="s">
        <v>458</v>
      </c>
      <c r="D217" s="207"/>
      <c r="E217" s="207"/>
      <c r="F217" s="207"/>
      <c r="G217" s="207"/>
    </row>
    <row r="218" spans="3:8" ht="13.5">
      <c r="C218" s="1"/>
      <c r="D218" s="3" t="s">
        <v>91</v>
      </c>
      <c r="E218" s="3" t="s">
        <v>92</v>
      </c>
      <c r="F218" s="3" t="s">
        <v>93</v>
      </c>
      <c r="G218" s="3" t="s">
        <v>94</v>
      </c>
      <c r="H218" s="3" t="s">
        <v>58</v>
      </c>
    </row>
    <row r="219" spans="3:8" ht="13.5">
      <c r="C219" s="1" t="s">
        <v>0</v>
      </c>
      <c r="D219" s="4">
        <v>0</v>
      </c>
      <c r="E219" s="4">
        <v>1</v>
      </c>
      <c r="F219" s="4">
        <v>1</v>
      </c>
      <c r="G219" s="4">
        <v>0</v>
      </c>
      <c r="H219" s="4">
        <f>SUM(D219:G219)</f>
        <v>2</v>
      </c>
    </row>
    <row r="220" spans="3:8" ht="13.5">
      <c r="C220" s="1" t="s">
        <v>1</v>
      </c>
      <c r="D220" s="4"/>
      <c r="E220" s="4"/>
      <c r="F220" s="4"/>
      <c r="G220" s="4"/>
      <c r="H220" s="4">
        <f aca="true" t="shared" si="6" ref="H220:H235">SUM(D220:G220)</f>
        <v>0</v>
      </c>
    </row>
    <row r="221" spans="3:9" ht="13.5">
      <c r="C221" s="1" t="s">
        <v>2</v>
      </c>
      <c r="D221" s="4"/>
      <c r="E221" s="4"/>
      <c r="F221" s="4"/>
      <c r="G221" s="4"/>
      <c r="H221" s="4">
        <f t="shared" si="6"/>
        <v>0</v>
      </c>
      <c r="I221" t="s">
        <v>322</v>
      </c>
    </row>
    <row r="222" spans="3:8" ht="13.5">
      <c r="C222" s="1" t="s">
        <v>3</v>
      </c>
      <c r="D222" s="4">
        <v>0</v>
      </c>
      <c r="E222" s="4">
        <v>0</v>
      </c>
      <c r="F222" s="4">
        <v>0</v>
      </c>
      <c r="G222" s="4">
        <v>0</v>
      </c>
      <c r="H222" s="4">
        <f t="shared" si="6"/>
        <v>0</v>
      </c>
    </row>
    <row r="223" spans="3:8" ht="13.5">
      <c r="C223" s="1" t="s">
        <v>4</v>
      </c>
      <c r="D223" s="4"/>
      <c r="E223" s="4"/>
      <c r="F223" s="4"/>
      <c r="G223" s="4"/>
      <c r="H223" s="4">
        <f t="shared" si="6"/>
        <v>0</v>
      </c>
    </row>
    <row r="224" spans="3:8" ht="13.5">
      <c r="C224" s="1" t="s">
        <v>5</v>
      </c>
      <c r="D224" s="4"/>
      <c r="E224" s="4"/>
      <c r="F224" s="4"/>
      <c r="G224" s="4"/>
      <c r="H224" s="4">
        <f t="shared" si="6"/>
        <v>0</v>
      </c>
    </row>
    <row r="225" spans="3:8" ht="13.5">
      <c r="C225" s="1" t="s">
        <v>6</v>
      </c>
      <c r="D225" s="4"/>
      <c r="E225" s="4"/>
      <c r="F225" s="4"/>
      <c r="G225" s="4"/>
      <c r="H225" s="4">
        <f t="shared" si="6"/>
        <v>0</v>
      </c>
    </row>
    <row r="226" spans="3:8" ht="13.5">
      <c r="C226" s="1" t="s">
        <v>7</v>
      </c>
      <c r="D226" s="4">
        <v>0</v>
      </c>
      <c r="E226" s="4">
        <v>0</v>
      </c>
      <c r="F226" s="4">
        <v>0</v>
      </c>
      <c r="G226" s="4">
        <v>0</v>
      </c>
      <c r="H226" s="4">
        <f t="shared" si="6"/>
        <v>0</v>
      </c>
    </row>
    <row r="227" spans="3:8" ht="13.5">
      <c r="C227" s="1" t="s">
        <v>8</v>
      </c>
      <c r="D227" s="4"/>
      <c r="E227" s="4"/>
      <c r="F227" s="4"/>
      <c r="G227" s="4"/>
      <c r="H227" s="4">
        <f t="shared" si="6"/>
        <v>0</v>
      </c>
    </row>
    <row r="228" spans="3:8" ht="13.5">
      <c r="C228" s="1" t="s">
        <v>9</v>
      </c>
      <c r="D228" s="4">
        <v>0</v>
      </c>
      <c r="E228" s="4">
        <v>0</v>
      </c>
      <c r="F228" s="4">
        <v>0</v>
      </c>
      <c r="G228" s="4">
        <v>0</v>
      </c>
      <c r="H228" s="4">
        <f t="shared" si="6"/>
        <v>0</v>
      </c>
    </row>
    <row r="229" spans="3:8" ht="13.5">
      <c r="C229" s="1" t="s">
        <v>10</v>
      </c>
      <c r="D229" s="4"/>
      <c r="E229" s="4"/>
      <c r="F229" s="4"/>
      <c r="G229" s="4"/>
      <c r="H229" s="4">
        <f t="shared" si="6"/>
        <v>0</v>
      </c>
    </row>
    <row r="230" spans="3:8" ht="13.5">
      <c r="C230" s="1" t="s">
        <v>11</v>
      </c>
      <c r="D230" s="4"/>
      <c r="E230" s="4"/>
      <c r="F230" s="4"/>
      <c r="G230" s="4"/>
      <c r="H230" s="4">
        <f t="shared" si="6"/>
        <v>0</v>
      </c>
    </row>
    <row r="231" spans="3:8" ht="13.5">
      <c r="C231" s="1" t="s">
        <v>12</v>
      </c>
      <c r="D231" s="4">
        <v>0</v>
      </c>
      <c r="E231" s="4">
        <v>0</v>
      </c>
      <c r="F231" s="4">
        <v>0</v>
      </c>
      <c r="G231" s="4">
        <v>0</v>
      </c>
      <c r="H231" s="4">
        <f t="shared" si="6"/>
        <v>0</v>
      </c>
    </row>
    <row r="232" spans="3:8" ht="13.5">
      <c r="C232" s="1" t="s">
        <v>13</v>
      </c>
      <c r="D232" s="4"/>
      <c r="E232" s="4"/>
      <c r="F232" s="4"/>
      <c r="G232" s="4"/>
      <c r="H232" s="4">
        <f t="shared" si="6"/>
        <v>0</v>
      </c>
    </row>
    <row r="233" spans="3:8" ht="13.5">
      <c r="C233" s="1" t="s">
        <v>14</v>
      </c>
      <c r="D233" s="4">
        <v>1</v>
      </c>
      <c r="E233" s="4">
        <v>1</v>
      </c>
      <c r="F233" s="4">
        <v>1</v>
      </c>
      <c r="G233" s="4"/>
      <c r="H233" s="4">
        <f t="shared" si="6"/>
        <v>3</v>
      </c>
    </row>
    <row r="234" spans="3:8" ht="13.5">
      <c r="C234" s="1" t="s">
        <v>15</v>
      </c>
      <c r="D234" s="4"/>
      <c r="E234" s="4"/>
      <c r="F234" s="4"/>
      <c r="G234" s="4"/>
      <c r="H234" s="4">
        <f t="shared" si="6"/>
        <v>0</v>
      </c>
    </row>
    <row r="235" spans="3:9" ht="13.5">
      <c r="C235" s="1" t="s">
        <v>16</v>
      </c>
      <c r="D235" s="4">
        <v>0</v>
      </c>
      <c r="E235" s="4">
        <v>0</v>
      </c>
      <c r="F235" s="4">
        <v>0</v>
      </c>
      <c r="G235" s="4">
        <v>0</v>
      </c>
      <c r="H235" s="4">
        <f t="shared" si="6"/>
        <v>0</v>
      </c>
      <c r="I235" s="169">
        <v>43374</v>
      </c>
    </row>
    <row r="236" spans="3:8" ht="13.5">
      <c r="C236" s="1"/>
      <c r="D236" s="4"/>
      <c r="E236" s="4"/>
      <c r="F236" s="4"/>
      <c r="G236" s="4"/>
      <c r="H236" s="4"/>
    </row>
    <row r="237" spans="3:8" ht="13.5">
      <c r="C237" s="1" t="s">
        <v>17</v>
      </c>
      <c r="D237" s="4">
        <f>SUM(D219:D235)</f>
        <v>1</v>
      </c>
      <c r="E237" s="4">
        <f>SUM(E219:E235)</f>
        <v>2</v>
      </c>
      <c r="F237" s="4">
        <f>SUM(F219:F235)</f>
        <v>2</v>
      </c>
      <c r="G237" s="4">
        <f>SUM(G219:G235)</f>
        <v>0</v>
      </c>
      <c r="H237" s="4">
        <f>SUM(H219:H235)</f>
        <v>5</v>
      </c>
    </row>
    <row r="248" spans="3:6" ht="13.5">
      <c r="C248" s="207" t="s">
        <v>117</v>
      </c>
      <c r="D248" s="207"/>
      <c r="E248" s="207"/>
      <c r="F248" s="207"/>
    </row>
    <row r="249" spans="3:12" ht="13.5">
      <c r="C249" s="1"/>
      <c r="D249" s="14" t="s">
        <v>112</v>
      </c>
      <c r="E249" s="24" t="s">
        <v>113</v>
      </c>
      <c r="F249" s="24" t="s">
        <v>114</v>
      </c>
      <c r="G249" s="24" t="s">
        <v>109</v>
      </c>
      <c r="H249" s="24" t="s">
        <v>115</v>
      </c>
      <c r="I249" s="23" t="s">
        <v>116</v>
      </c>
      <c r="J249" s="248" t="s">
        <v>110</v>
      </c>
      <c r="K249" s="246"/>
      <c r="L249" s="247"/>
    </row>
    <row r="250" spans="3:12" ht="13.5">
      <c r="C250" s="1" t="s">
        <v>0</v>
      </c>
      <c r="D250" s="14"/>
      <c r="E250" s="24"/>
      <c r="F250" s="24" t="s">
        <v>295</v>
      </c>
      <c r="G250" s="24"/>
      <c r="H250" s="24"/>
      <c r="I250" s="23"/>
      <c r="J250" s="245" t="s">
        <v>297</v>
      </c>
      <c r="K250" s="246"/>
      <c r="L250" s="247"/>
    </row>
    <row r="251" spans="3:12" ht="13.5">
      <c r="C251" s="1" t="s">
        <v>1</v>
      </c>
      <c r="D251" s="14"/>
      <c r="E251" s="24"/>
      <c r="F251" s="24"/>
      <c r="G251" s="24"/>
      <c r="H251" s="24"/>
      <c r="I251" s="23"/>
      <c r="J251" s="245"/>
      <c r="K251" s="246"/>
      <c r="L251" s="247"/>
    </row>
    <row r="252" spans="3:12" ht="13.5">
      <c r="C252" s="1" t="s">
        <v>2</v>
      </c>
      <c r="D252" s="14"/>
      <c r="E252" s="24"/>
      <c r="F252" s="24" t="s">
        <v>295</v>
      </c>
      <c r="G252" s="24"/>
      <c r="H252" s="24"/>
      <c r="I252" s="23"/>
      <c r="J252" s="245"/>
      <c r="K252" s="246"/>
      <c r="L252" s="247"/>
    </row>
    <row r="253" spans="3:12" ht="13.5">
      <c r="C253" s="1" t="s">
        <v>3</v>
      </c>
      <c r="D253" s="14" t="s">
        <v>295</v>
      </c>
      <c r="E253" s="24"/>
      <c r="F253" s="24"/>
      <c r="G253" s="24"/>
      <c r="H253" s="24"/>
      <c r="I253" s="23"/>
      <c r="J253" s="245"/>
      <c r="K253" s="246"/>
      <c r="L253" s="247"/>
    </row>
    <row r="254" spans="3:12" ht="13.5">
      <c r="C254" s="1" t="s">
        <v>4</v>
      </c>
      <c r="D254" s="171" t="s">
        <v>295</v>
      </c>
      <c r="E254" s="24"/>
      <c r="F254" s="24"/>
      <c r="G254" s="24"/>
      <c r="H254" s="24"/>
      <c r="I254" s="23"/>
      <c r="J254" s="245"/>
      <c r="K254" s="246"/>
      <c r="L254" s="247"/>
    </row>
    <row r="255" spans="3:12" ht="13.5">
      <c r="C255" s="1" t="s">
        <v>5</v>
      </c>
      <c r="D255" s="14"/>
      <c r="E255" s="24"/>
      <c r="F255" s="24"/>
      <c r="G255" s="24"/>
      <c r="H255" s="24"/>
      <c r="I255" s="23"/>
      <c r="J255" s="245"/>
      <c r="K255" s="246"/>
      <c r="L255" s="247"/>
    </row>
    <row r="256" spans="3:12" ht="13.5">
      <c r="C256" s="1" t="s">
        <v>6</v>
      </c>
      <c r="D256" s="14"/>
      <c r="E256" s="24"/>
      <c r="F256" s="24"/>
      <c r="G256" s="24"/>
      <c r="H256" s="24"/>
      <c r="I256" s="23"/>
      <c r="J256" s="245"/>
      <c r="K256" s="246"/>
      <c r="L256" s="247"/>
    </row>
    <row r="257" spans="3:12" ht="13.5">
      <c r="C257" s="1" t="s">
        <v>7</v>
      </c>
      <c r="D257" s="14"/>
      <c r="E257" s="24"/>
      <c r="F257" s="24"/>
      <c r="G257" s="24"/>
      <c r="H257" s="24"/>
      <c r="I257" s="23"/>
      <c r="J257" s="245"/>
      <c r="K257" s="246"/>
      <c r="L257" s="247"/>
    </row>
    <row r="258" spans="3:12" ht="13.5">
      <c r="C258" s="1" t="s">
        <v>8</v>
      </c>
      <c r="D258" s="14"/>
      <c r="E258" s="24"/>
      <c r="F258" s="24" t="s">
        <v>295</v>
      </c>
      <c r="G258" s="24"/>
      <c r="H258" s="24"/>
      <c r="I258" s="23"/>
      <c r="J258" s="245"/>
      <c r="K258" s="246"/>
      <c r="L258" s="247"/>
    </row>
    <row r="259" spans="3:12" ht="13.5">
      <c r="C259" s="1" t="s">
        <v>9</v>
      </c>
      <c r="D259" s="14"/>
      <c r="E259" s="24"/>
      <c r="F259" s="24"/>
      <c r="G259" s="24"/>
      <c r="H259" s="24"/>
      <c r="I259" s="23"/>
      <c r="J259" s="245"/>
      <c r="K259" s="246"/>
      <c r="L259" s="247"/>
    </row>
    <row r="260" spans="3:12" ht="13.5">
      <c r="C260" s="1" t="s">
        <v>10</v>
      </c>
      <c r="D260" s="14"/>
      <c r="E260" s="24"/>
      <c r="F260" s="24"/>
      <c r="G260" s="24"/>
      <c r="H260" s="24"/>
      <c r="I260" s="23"/>
      <c r="J260" s="245"/>
      <c r="K260" s="246"/>
      <c r="L260" s="247"/>
    </row>
    <row r="261" spans="3:12" ht="13.5">
      <c r="C261" s="1" t="s">
        <v>11</v>
      </c>
      <c r="D261" s="14"/>
      <c r="E261" s="24"/>
      <c r="F261" s="24" t="s">
        <v>295</v>
      </c>
      <c r="G261" s="24"/>
      <c r="H261" s="24"/>
      <c r="I261" s="23"/>
      <c r="J261" s="245"/>
      <c r="K261" s="246"/>
      <c r="L261" s="247"/>
    </row>
    <row r="262" spans="3:12" ht="13.5">
      <c r="C262" s="1" t="s">
        <v>12</v>
      </c>
      <c r="D262" s="14"/>
      <c r="E262" s="24"/>
      <c r="F262" s="24" t="s">
        <v>295</v>
      </c>
      <c r="G262" s="24"/>
      <c r="H262" s="24"/>
      <c r="I262" s="23"/>
      <c r="J262" s="245"/>
      <c r="K262" s="246"/>
      <c r="L262" s="247"/>
    </row>
    <row r="263" spans="3:12" ht="13.5">
      <c r="C263" s="1" t="s">
        <v>13</v>
      </c>
      <c r="D263" s="14"/>
      <c r="E263" s="24"/>
      <c r="F263" s="24" t="s">
        <v>295</v>
      </c>
      <c r="G263" s="24"/>
      <c r="H263" s="24"/>
      <c r="I263" s="23"/>
      <c r="J263" s="245"/>
      <c r="K263" s="246"/>
      <c r="L263" s="247"/>
    </row>
    <row r="264" spans="3:12" ht="13.5">
      <c r="C264" s="1" t="s">
        <v>14</v>
      </c>
      <c r="D264" s="14"/>
      <c r="E264" s="24"/>
      <c r="F264" s="24"/>
      <c r="G264" s="24"/>
      <c r="H264" s="24" t="s">
        <v>295</v>
      </c>
      <c r="I264" s="23"/>
      <c r="J264" s="245"/>
      <c r="K264" s="246"/>
      <c r="L264" s="247"/>
    </row>
    <row r="265" spans="3:12" ht="13.5">
      <c r="C265" s="1" t="s">
        <v>15</v>
      </c>
      <c r="D265" s="14"/>
      <c r="E265" s="24"/>
      <c r="F265" s="24" t="s">
        <v>295</v>
      </c>
      <c r="G265" s="24"/>
      <c r="H265" s="24"/>
      <c r="I265" s="23"/>
      <c r="J265" s="245"/>
      <c r="K265" s="246"/>
      <c r="L265" s="247"/>
    </row>
    <row r="266" spans="3:12" ht="13.5">
      <c r="C266" s="1" t="s">
        <v>16</v>
      </c>
      <c r="D266" s="14"/>
      <c r="E266" s="24"/>
      <c r="F266" s="24"/>
      <c r="G266" s="24"/>
      <c r="H266" s="24" t="s">
        <v>295</v>
      </c>
      <c r="I266" s="23"/>
      <c r="J266" s="245"/>
      <c r="K266" s="246"/>
      <c r="L266" s="247"/>
    </row>
    <row r="267" spans="3:12" ht="13.5">
      <c r="C267" s="1"/>
      <c r="D267" s="33"/>
      <c r="E267" s="10"/>
      <c r="F267" s="10"/>
      <c r="G267" s="10"/>
      <c r="H267" s="10"/>
      <c r="I267" s="13"/>
      <c r="J267" s="245"/>
      <c r="K267" s="246"/>
      <c r="L267" s="247"/>
    </row>
    <row r="268" spans="3:12" ht="13.5">
      <c r="C268" s="1" t="s">
        <v>17</v>
      </c>
      <c r="D268" s="6">
        <f aca="true" t="shared" si="7" ref="D268:L268">COUNTA(D250:D266)</f>
        <v>2</v>
      </c>
      <c r="E268" s="8">
        <f t="shared" si="7"/>
        <v>0</v>
      </c>
      <c r="F268" s="8">
        <f t="shared" si="7"/>
        <v>7</v>
      </c>
      <c r="G268" s="8">
        <f t="shared" si="7"/>
        <v>0</v>
      </c>
      <c r="H268" s="8">
        <f t="shared" si="7"/>
        <v>2</v>
      </c>
      <c r="I268" s="7">
        <f t="shared" si="7"/>
        <v>0</v>
      </c>
      <c r="J268" s="259">
        <f t="shared" si="7"/>
        <v>1</v>
      </c>
      <c r="K268" s="260">
        <f t="shared" si="7"/>
        <v>0</v>
      </c>
      <c r="L268" s="261">
        <f t="shared" si="7"/>
        <v>0</v>
      </c>
    </row>
    <row r="271" spans="3:7" ht="13.5">
      <c r="C271" s="203" t="s">
        <v>118</v>
      </c>
      <c r="D271" s="203"/>
      <c r="E271" s="203"/>
      <c r="F271" s="203"/>
      <c r="G271" s="203"/>
    </row>
    <row r="272" spans="3:4" ht="13.5">
      <c r="C272" s="207" t="s">
        <v>130</v>
      </c>
      <c r="D272" s="207"/>
    </row>
    <row r="273" spans="3:15" ht="13.5">
      <c r="C273" s="202"/>
      <c r="D273" s="201" t="s">
        <v>120</v>
      </c>
      <c r="E273" s="201"/>
      <c r="F273" s="201"/>
      <c r="G273" s="201"/>
      <c r="H273" s="232" t="s">
        <v>126</v>
      </c>
      <c r="I273" s="233"/>
      <c r="J273" s="233"/>
      <c r="K273" s="233"/>
      <c r="L273" s="234"/>
      <c r="M273" s="251" t="s">
        <v>128</v>
      </c>
      <c r="N273" s="232" t="s">
        <v>125</v>
      </c>
      <c r="O273" s="247"/>
    </row>
    <row r="274" spans="3:15" ht="13.5">
      <c r="C274" s="202"/>
      <c r="D274" s="14" t="s">
        <v>127</v>
      </c>
      <c r="E274" s="117" t="s">
        <v>119</v>
      </c>
      <c r="F274" s="253" t="s">
        <v>110</v>
      </c>
      <c r="G274" s="201"/>
      <c r="H274" s="14" t="s">
        <v>121</v>
      </c>
      <c r="I274" s="24" t="s">
        <v>122</v>
      </c>
      <c r="J274" s="24" t="s">
        <v>123</v>
      </c>
      <c r="K274" s="24" t="s">
        <v>124</v>
      </c>
      <c r="L274" s="23" t="s">
        <v>80</v>
      </c>
      <c r="M274" s="252"/>
      <c r="N274" s="14" t="s">
        <v>103</v>
      </c>
      <c r="O274" s="41" t="s">
        <v>129</v>
      </c>
    </row>
    <row r="275" spans="3:15" ht="13.5">
      <c r="C275" s="1" t="s">
        <v>0</v>
      </c>
      <c r="D275" s="33"/>
      <c r="E275" s="10"/>
      <c r="F275" s="254"/>
      <c r="G275" s="247"/>
      <c r="H275" s="6"/>
      <c r="I275" s="8"/>
      <c r="J275" s="8"/>
      <c r="K275" s="8"/>
      <c r="L275" s="7">
        <f>SUM(H275:K275)</f>
        <v>0</v>
      </c>
      <c r="M275" s="183">
        <f>+L275/'１．被保険者数'!I8</f>
        <v>0</v>
      </c>
      <c r="N275" s="6"/>
      <c r="O275" s="16"/>
    </row>
    <row r="276" spans="3:15" ht="13.5">
      <c r="C276" s="1" t="s">
        <v>1</v>
      </c>
      <c r="D276" s="33"/>
      <c r="E276" s="10"/>
      <c r="F276" s="254"/>
      <c r="G276" s="247"/>
      <c r="H276" s="6"/>
      <c r="I276" s="8">
        <v>1</v>
      </c>
      <c r="J276" s="8"/>
      <c r="K276" s="8"/>
      <c r="L276" s="7">
        <f aca="true" t="shared" si="8" ref="L276:L291">SUM(H276:K276)</f>
        <v>1</v>
      </c>
      <c r="M276" s="183">
        <f>+L276/'１．被保険者数'!I9</f>
        <v>0.0035087719298245615</v>
      </c>
      <c r="N276" s="6"/>
      <c r="O276" s="16"/>
    </row>
    <row r="277" spans="3:15" ht="25.5" customHeight="1">
      <c r="C277" s="1" t="s">
        <v>2</v>
      </c>
      <c r="D277" s="42" t="s">
        <v>323</v>
      </c>
      <c r="E277" s="42" t="s">
        <v>323</v>
      </c>
      <c r="F277" s="255" t="s">
        <v>324</v>
      </c>
      <c r="G277" s="256"/>
      <c r="H277" s="6">
        <v>0</v>
      </c>
      <c r="I277" s="8">
        <v>3</v>
      </c>
      <c r="J277" s="8">
        <v>1</v>
      </c>
      <c r="K277" s="8">
        <v>0</v>
      </c>
      <c r="L277" s="7">
        <f t="shared" si="8"/>
        <v>4</v>
      </c>
      <c r="M277" s="183">
        <f>+L277/'１．被保険者数'!I10</f>
        <v>0.008830022075055188</v>
      </c>
      <c r="N277" s="6">
        <v>1</v>
      </c>
      <c r="O277" s="16">
        <v>124400</v>
      </c>
    </row>
    <row r="278" spans="3:15" ht="13.5">
      <c r="C278" s="1" t="s">
        <v>3</v>
      </c>
      <c r="D278" s="33"/>
      <c r="E278" s="10"/>
      <c r="F278" s="254"/>
      <c r="G278" s="247"/>
      <c r="H278" s="6">
        <v>0</v>
      </c>
      <c r="I278" s="8">
        <v>0</v>
      </c>
      <c r="J278" s="8">
        <v>0</v>
      </c>
      <c r="K278" s="8">
        <v>0</v>
      </c>
      <c r="L278" s="7">
        <f t="shared" si="8"/>
        <v>0</v>
      </c>
      <c r="M278" s="5">
        <f>+L278/'１．被保険者数'!I11</f>
        <v>0</v>
      </c>
      <c r="N278" s="6">
        <v>0</v>
      </c>
      <c r="O278" s="16">
        <v>0</v>
      </c>
    </row>
    <row r="279" spans="3:15" ht="13.5">
      <c r="C279" s="1" t="s">
        <v>4</v>
      </c>
      <c r="D279" s="33"/>
      <c r="E279" s="10"/>
      <c r="F279" s="240" t="s">
        <v>452</v>
      </c>
      <c r="G279" s="242"/>
      <c r="H279" s="6"/>
      <c r="I279" s="8"/>
      <c r="J279" s="8"/>
      <c r="K279" s="8"/>
      <c r="L279" s="7">
        <f t="shared" si="8"/>
        <v>0</v>
      </c>
      <c r="M279" s="5">
        <f>+L279/'１．被保険者数'!I12</f>
        <v>0</v>
      </c>
      <c r="N279" s="6"/>
      <c r="O279" s="16"/>
    </row>
    <row r="280" spans="3:15" ht="13.5">
      <c r="C280" s="1" t="s">
        <v>5</v>
      </c>
      <c r="D280" s="33"/>
      <c r="E280" s="10"/>
      <c r="F280" s="254"/>
      <c r="G280" s="247"/>
      <c r="H280" s="6"/>
      <c r="I280" s="8"/>
      <c r="J280" s="8"/>
      <c r="K280" s="8"/>
      <c r="L280" s="7">
        <f t="shared" si="8"/>
        <v>0</v>
      </c>
      <c r="M280" s="5">
        <f>+L280/'１．被保険者数'!I13</f>
        <v>0</v>
      </c>
      <c r="N280" s="6"/>
      <c r="O280" s="16"/>
    </row>
    <row r="281" spans="3:15" ht="13.5">
      <c r="C281" s="1" t="s">
        <v>6</v>
      </c>
      <c r="D281" s="33"/>
      <c r="E281" s="10"/>
      <c r="F281" s="254"/>
      <c r="G281" s="247"/>
      <c r="H281" s="6">
        <v>0</v>
      </c>
      <c r="I281" s="8">
        <v>0</v>
      </c>
      <c r="J281" s="8">
        <v>0</v>
      </c>
      <c r="K281" s="8">
        <v>0</v>
      </c>
      <c r="L281" s="7">
        <f t="shared" si="8"/>
        <v>0</v>
      </c>
      <c r="M281" s="5">
        <f>+L281/'１．被保険者数'!I14</f>
        <v>0</v>
      </c>
      <c r="N281" s="6"/>
      <c r="O281" s="16"/>
    </row>
    <row r="282" spans="3:15" ht="13.5">
      <c r="C282" s="1" t="s">
        <v>7</v>
      </c>
      <c r="D282" s="33"/>
      <c r="E282" s="10"/>
      <c r="F282" s="254"/>
      <c r="G282" s="247"/>
      <c r="H282" s="6">
        <v>0</v>
      </c>
      <c r="I282" s="8">
        <v>0</v>
      </c>
      <c r="J282" s="8">
        <v>0</v>
      </c>
      <c r="K282" s="8">
        <v>0</v>
      </c>
      <c r="L282" s="7">
        <f t="shared" si="8"/>
        <v>0</v>
      </c>
      <c r="M282" s="5">
        <f>+L282/'１．被保険者数'!I15</f>
        <v>0</v>
      </c>
      <c r="N282" s="6">
        <v>0</v>
      </c>
      <c r="O282" s="16">
        <v>0</v>
      </c>
    </row>
    <row r="283" spans="3:15" ht="13.5">
      <c r="C283" s="1" t="s">
        <v>8</v>
      </c>
      <c r="D283" s="33"/>
      <c r="E283" s="10"/>
      <c r="F283" s="254"/>
      <c r="G283" s="247"/>
      <c r="H283" s="6"/>
      <c r="I283" s="8">
        <v>1</v>
      </c>
      <c r="J283" s="8"/>
      <c r="K283" s="8"/>
      <c r="L283" s="7">
        <f t="shared" si="8"/>
        <v>1</v>
      </c>
      <c r="M283" s="5">
        <f>+L283/'１．被保険者数'!I16</f>
        <v>0.008695652173913044</v>
      </c>
      <c r="N283" s="6"/>
      <c r="O283" s="16"/>
    </row>
    <row r="284" spans="3:15" ht="13.5">
      <c r="C284" s="1" t="s">
        <v>9</v>
      </c>
      <c r="D284" s="33"/>
      <c r="E284" s="10"/>
      <c r="F284" s="254"/>
      <c r="G284" s="247"/>
      <c r="H284" s="6"/>
      <c r="I284" s="8"/>
      <c r="J284" s="8"/>
      <c r="K284" s="8"/>
      <c r="L284" s="7">
        <f t="shared" si="8"/>
        <v>0</v>
      </c>
      <c r="M284" s="5">
        <f>+L284/'１．被保険者数'!I17</f>
        <v>0</v>
      </c>
      <c r="N284" s="6"/>
      <c r="O284" s="16"/>
    </row>
    <row r="285" spans="3:15" ht="13.5">
      <c r="C285" s="1" t="s">
        <v>10</v>
      </c>
      <c r="D285" s="33"/>
      <c r="E285" s="10"/>
      <c r="F285" s="254"/>
      <c r="G285" s="247"/>
      <c r="H285" s="6"/>
      <c r="I285" s="8"/>
      <c r="J285" s="8"/>
      <c r="K285" s="8"/>
      <c r="L285" s="7">
        <f t="shared" si="8"/>
        <v>0</v>
      </c>
      <c r="M285" s="5">
        <f>+L285/'１．被保険者数'!I18</f>
        <v>0</v>
      </c>
      <c r="N285" s="6"/>
      <c r="O285" s="16"/>
    </row>
    <row r="286" spans="3:15" ht="13.5">
      <c r="C286" s="1" t="s">
        <v>11</v>
      </c>
      <c r="D286" s="33"/>
      <c r="E286" s="10"/>
      <c r="F286" s="254"/>
      <c r="G286" s="247"/>
      <c r="H286" s="6"/>
      <c r="I286" s="8"/>
      <c r="J286" s="8"/>
      <c r="K286" s="8"/>
      <c r="L286" s="7">
        <f t="shared" si="8"/>
        <v>0</v>
      </c>
      <c r="M286" s="5">
        <f>+L286/'１．被保険者数'!I19</f>
        <v>0</v>
      </c>
      <c r="N286" s="6"/>
      <c r="O286" s="16"/>
    </row>
    <row r="287" spans="3:15" ht="13.5">
      <c r="C287" s="1" t="s">
        <v>12</v>
      </c>
      <c r="D287" s="33"/>
      <c r="E287" s="10"/>
      <c r="F287" s="254"/>
      <c r="G287" s="247"/>
      <c r="H287" s="6"/>
      <c r="I287" s="8"/>
      <c r="J287" s="8"/>
      <c r="K287" s="8"/>
      <c r="L287" s="7">
        <f t="shared" si="8"/>
        <v>0</v>
      </c>
      <c r="M287" s="5">
        <f>+L287/'１．被保険者数'!I20</f>
        <v>0</v>
      </c>
      <c r="N287" s="6"/>
      <c r="O287" s="16"/>
    </row>
    <row r="288" spans="3:15" ht="13.5">
      <c r="C288" s="1" t="s">
        <v>13</v>
      </c>
      <c r="D288" s="33"/>
      <c r="E288" s="10"/>
      <c r="F288" s="254"/>
      <c r="G288" s="247"/>
      <c r="H288" s="6"/>
      <c r="I288" s="8"/>
      <c r="J288" s="8"/>
      <c r="K288" s="8"/>
      <c r="L288" s="7">
        <f t="shared" si="8"/>
        <v>0</v>
      </c>
      <c r="M288" s="5">
        <f>+L288/'１．被保険者数'!I21</f>
        <v>0</v>
      </c>
      <c r="N288" s="6"/>
      <c r="O288" s="16"/>
    </row>
    <row r="289" spans="3:15" ht="13.5">
      <c r="C289" s="1" t="s">
        <v>14</v>
      </c>
      <c r="D289" s="33"/>
      <c r="E289" s="10"/>
      <c r="F289" s="254"/>
      <c r="G289" s="247"/>
      <c r="H289" s="6"/>
      <c r="I289" s="8">
        <v>1</v>
      </c>
      <c r="J289" s="8"/>
      <c r="K289" s="8"/>
      <c r="L289" s="7">
        <f t="shared" si="8"/>
        <v>1</v>
      </c>
      <c r="M289" s="5">
        <f>+L289/'１．被保険者数'!I22</f>
        <v>0.002840909090909091</v>
      </c>
      <c r="N289" s="6"/>
      <c r="O289" s="16"/>
    </row>
    <row r="290" spans="3:15" ht="13.5">
      <c r="C290" s="1" t="s">
        <v>15</v>
      </c>
      <c r="D290" s="33"/>
      <c r="E290" s="10"/>
      <c r="F290" s="254"/>
      <c r="G290" s="247"/>
      <c r="H290" s="6">
        <v>1</v>
      </c>
      <c r="I290" s="8"/>
      <c r="J290" s="8"/>
      <c r="K290" s="8"/>
      <c r="L290" s="7">
        <f t="shared" si="8"/>
        <v>1</v>
      </c>
      <c r="M290" s="5">
        <f>+L290/'１．被保険者数'!I23</f>
        <v>0.03125</v>
      </c>
      <c r="N290" s="6"/>
      <c r="O290" s="16"/>
    </row>
    <row r="291" spans="3:15" ht="25.5" customHeight="1">
      <c r="C291" s="1" t="s">
        <v>16</v>
      </c>
      <c r="D291" s="33"/>
      <c r="E291" s="10"/>
      <c r="F291" s="257" t="s">
        <v>439</v>
      </c>
      <c r="G291" s="258"/>
      <c r="H291" s="6">
        <v>0</v>
      </c>
      <c r="I291" s="8">
        <v>0</v>
      </c>
      <c r="J291" s="8">
        <v>0</v>
      </c>
      <c r="K291" s="8">
        <v>0</v>
      </c>
      <c r="L291" s="7">
        <f t="shared" si="8"/>
        <v>0</v>
      </c>
      <c r="M291" s="5">
        <f>+L291/'１．被保険者数'!I24</f>
        <v>0</v>
      </c>
      <c r="N291" s="6">
        <v>0</v>
      </c>
      <c r="O291" s="16">
        <v>0</v>
      </c>
    </row>
    <row r="292" spans="3:15" ht="13.5">
      <c r="C292" s="1"/>
      <c r="D292" s="33"/>
      <c r="E292" s="10"/>
      <c r="F292" s="254"/>
      <c r="G292" s="247"/>
      <c r="H292" s="6"/>
      <c r="I292" s="8"/>
      <c r="J292" s="8"/>
      <c r="K292" s="8"/>
      <c r="L292" s="7"/>
      <c r="M292" s="5"/>
      <c r="N292" s="6"/>
      <c r="O292" s="16"/>
    </row>
    <row r="293" spans="3:15" ht="13.5">
      <c r="C293" s="1" t="s">
        <v>17</v>
      </c>
      <c r="D293" s="33"/>
      <c r="E293" s="10"/>
      <c r="F293" s="254"/>
      <c r="G293" s="247"/>
      <c r="H293" s="6">
        <f>SUM(H275:H291)</f>
        <v>1</v>
      </c>
      <c r="I293" s="8">
        <f>SUM(I275:I291)</f>
        <v>6</v>
      </c>
      <c r="J293" s="8">
        <f>SUM(J275:J291)</f>
        <v>1</v>
      </c>
      <c r="K293" s="8">
        <f>SUM(K275:K291)</f>
        <v>0</v>
      </c>
      <c r="L293" s="7">
        <f>SUM(L275:L291)</f>
        <v>8</v>
      </c>
      <c r="M293" s="5">
        <f>+L293/'１．被保険者数'!I26</f>
        <v>0.0008866230743655104</v>
      </c>
      <c r="N293" s="6">
        <f>SUM(N275:N291)</f>
        <v>1</v>
      </c>
      <c r="O293" s="16">
        <f>SUM(O275:O291)</f>
        <v>124400</v>
      </c>
    </row>
    <row r="303" spans="3:4" ht="13.5">
      <c r="C303" s="207" t="s">
        <v>131</v>
      </c>
      <c r="D303" s="207"/>
    </row>
    <row r="304" spans="3:15" ht="13.5">
      <c r="C304" s="202"/>
      <c r="D304" s="201" t="s">
        <v>120</v>
      </c>
      <c r="E304" s="201"/>
      <c r="F304" s="201"/>
      <c r="G304" s="201"/>
      <c r="H304" s="232" t="s">
        <v>126</v>
      </c>
      <c r="I304" s="233"/>
      <c r="J304" s="233"/>
      <c r="K304" s="233"/>
      <c r="L304" s="234"/>
      <c r="M304" s="251" t="s">
        <v>128</v>
      </c>
      <c r="N304" s="232" t="s">
        <v>125</v>
      </c>
      <c r="O304" s="247"/>
    </row>
    <row r="305" spans="3:15" ht="13.5">
      <c r="C305" s="202"/>
      <c r="D305" s="14" t="s">
        <v>127</v>
      </c>
      <c r="E305" s="117" t="s">
        <v>119</v>
      </c>
      <c r="F305" s="253" t="s">
        <v>110</v>
      </c>
      <c r="G305" s="201"/>
      <c r="H305" s="14" t="s">
        <v>121</v>
      </c>
      <c r="I305" s="24" t="s">
        <v>122</v>
      </c>
      <c r="J305" s="24" t="s">
        <v>123</v>
      </c>
      <c r="K305" s="24" t="s">
        <v>124</v>
      </c>
      <c r="L305" s="23" t="s">
        <v>80</v>
      </c>
      <c r="M305" s="252"/>
      <c r="N305" s="14" t="s">
        <v>103</v>
      </c>
      <c r="O305" s="41" t="s">
        <v>129</v>
      </c>
    </row>
    <row r="306" spans="3:16" ht="13.5">
      <c r="C306" s="1" t="s">
        <v>0</v>
      </c>
      <c r="D306" s="42"/>
      <c r="E306" s="112"/>
      <c r="F306" s="254"/>
      <c r="G306" s="247"/>
      <c r="H306" s="6">
        <v>890</v>
      </c>
      <c r="I306" s="8">
        <v>54</v>
      </c>
      <c r="J306" s="8"/>
      <c r="K306" s="8"/>
      <c r="L306" s="7">
        <f>SUM(H306:K306)</f>
        <v>944</v>
      </c>
      <c r="M306" s="192">
        <f>+L306/'１．被保険者数'!I8</f>
        <v>0.2503314770617873</v>
      </c>
      <c r="N306" s="193"/>
      <c r="O306" s="194"/>
      <c r="P306" t="s">
        <v>430</v>
      </c>
    </row>
    <row r="307" spans="3:16" ht="13.5">
      <c r="C307" s="1" t="s">
        <v>1</v>
      </c>
      <c r="D307" s="42"/>
      <c r="E307" s="112"/>
      <c r="F307" s="254"/>
      <c r="G307" s="247"/>
      <c r="H307" s="6">
        <v>28</v>
      </c>
      <c r="I307" s="8"/>
      <c r="J307" s="8">
        <v>4</v>
      </c>
      <c r="K307" s="8"/>
      <c r="L307" s="7">
        <f>SUM(H307:K307)+25</f>
        <v>57</v>
      </c>
      <c r="M307" s="192">
        <f>+L307/'１．被保険者数'!I9</f>
        <v>0.2</v>
      </c>
      <c r="N307" s="6">
        <v>55</v>
      </c>
      <c r="O307" s="49">
        <v>4314000</v>
      </c>
      <c r="P307" s="135" t="s">
        <v>481</v>
      </c>
    </row>
    <row r="308" spans="3:15" ht="25.5" customHeight="1">
      <c r="C308" s="1" t="s">
        <v>2</v>
      </c>
      <c r="D308" s="42" t="s">
        <v>323</v>
      </c>
      <c r="E308" s="42" t="s">
        <v>323</v>
      </c>
      <c r="F308" s="255" t="s">
        <v>325</v>
      </c>
      <c r="G308" s="256"/>
      <c r="H308" s="6">
        <v>117</v>
      </c>
      <c r="I308" s="8">
        <v>5</v>
      </c>
      <c r="J308" s="8">
        <v>29</v>
      </c>
      <c r="K308" s="8">
        <v>3</v>
      </c>
      <c r="L308" s="7">
        <f aca="true" t="shared" si="9" ref="L308:L322">SUM(H308:K308)</f>
        <v>154</v>
      </c>
      <c r="M308" s="192">
        <f>+L308/'１．被保険者数'!I10</f>
        <v>0.33995584988962474</v>
      </c>
      <c r="N308" s="6">
        <v>115</v>
      </c>
      <c r="O308" s="49">
        <v>7079794</v>
      </c>
    </row>
    <row r="309" spans="3:15" ht="13.5">
      <c r="C309" s="1" t="s">
        <v>3</v>
      </c>
      <c r="D309" s="42"/>
      <c r="E309" s="112"/>
      <c r="F309" s="254"/>
      <c r="G309" s="247"/>
      <c r="H309" s="6">
        <v>7</v>
      </c>
      <c r="I309" s="8">
        <v>0</v>
      </c>
      <c r="J309" s="8">
        <v>5</v>
      </c>
      <c r="K309" s="8">
        <v>33</v>
      </c>
      <c r="L309" s="7">
        <f t="shared" si="9"/>
        <v>45</v>
      </c>
      <c r="M309" s="5">
        <f>+L309/'１．被保険者数'!I11</f>
        <v>0.24193548387096775</v>
      </c>
      <c r="N309" s="6">
        <v>32</v>
      </c>
      <c r="O309" s="49">
        <v>4258000</v>
      </c>
    </row>
    <row r="310" spans="3:15" ht="13.5">
      <c r="C310" s="1" t="s">
        <v>4</v>
      </c>
      <c r="D310" s="42"/>
      <c r="E310" s="112"/>
      <c r="F310" s="240" t="s">
        <v>452</v>
      </c>
      <c r="G310" s="242"/>
      <c r="H310" s="6"/>
      <c r="I310" s="8"/>
      <c r="J310" s="8"/>
      <c r="K310" s="8"/>
      <c r="L310" s="7">
        <f t="shared" si="9"/>
        <v>0</v>
      </c>
      <c r="M310" s="5">
        <f>+L310/'１．被保険者数'!I12</f>
        <v>0</v>
      </c>
      <c r="N310" s="6"/>
      <c r="O310" s="49"/>
    </row>
    <row r="311" spans="3:15" ht="13.5">
      <c r="C311" s="1" t="s">
        <v>5</v>
      </c>
      <c r="D311" s="42" t="s">
        <v>346</v>
      </c>
      <c r="E311" s="112" t="s">
        <v>347</v>
      </c>
      <c r="F311" s="254"/>
      <c r="G311" s="247"/>
      <c r="H311" s="6">
        <v>3</v>
      </c>
      <c r="I311" s="8">
        <v>1</v>
      </c>
      <c r="J311" s="8">
        <v>1</v>
      </c>
      <c r="K311" s="8">
        <v>0</v>
      </c>
      <c r="L311" s="7">
        <f t="shared" si="9"/>
        <v>5</v>
      </c>
      <c r="M311" s="5">
        <f>+L311/'１．被保険者数'!I13</f>
        <v>0.04504504504504504</v>
      </c>
      <c r="N311" s="6">
        <v>3</v>
      </c>
      <c r="O311" s="49">
        <v>426581</v>
      </c>
    </row>
    <row r="312" spans="3:15" ht="13.5">
      <c r="C312" s="1" t="s">
        <v>6</v>
      </c>
      <c r="D312" s="42"/>
      <c r="E312" s="112"/>
      <c r="F312" s="254"/>
      <c r="G312" s="247"/>
      <c r="H312" s="6">
        <v>102</v>
      </c>
      <c r="I312" s="8">
        <v>2</v>
      </c>
      <c r="J312" s="8">
        <v>17</v>
      </c>
      <c r="K312" s="8">
        <v>13</v>
      </c>
      <c r="L312" s="7">
        <f t="shared" si="9"/>
        <v>134</v>
      </c>
      <c r="M312" s="5">
        <f>+L312/'１．被保険者数'!I14</f>
        <v>0.27235772357723576</v>
      </c>
      <c r="N312" s="6">
        <v>80</v>
      </c>
      <c r="O312" s="49">
        <v>4455000</v>
      </c>
    </row>
    <row r="313" spans="3:16" ht="13.5">
      <c r="C313" s="1" t="s">
        <v>7</v>
      </c>
      <c r="D313" s="42"/>
      <c r="E313" s="112"/>
      <c r="F313" s="240" t="s">
        <v>363</v>
      </c>
      <c r="G313" s="242"/>
      <c r="H313" s="6">
        <v>142</v>
      </c>
      <c r="I313" s="8">
        <v>0</v>
      </c>
      <c r="J313" s="8">
        <v>25</v>
      </c>
      <c r="K313" s="8">
        <v>0</v>
      </c>
      <c r="L313" s="7">
        <f>SUM(H313:K313)+210</f>
        <v>377</v>
      </c>
      <c r="M313" s="5">
        <f>+L313/'１．被保険者数'!I15</f>
        <v>0.7585513078470825</v>
      </c>
      <c r="N313" s="6">
        <v>369</v>
      </c>
      <c r="O313" s="49">
        <v>62136000</v>
      </c>
      <c r="P313" s="135" t="s">
        <v>364</v>
      </c>
    </row>
    <row r="314" spans="3:15" ht="13.5">
      <c r="C314" s="1" t="s">
        <v>8</v>
      </c>
      <c r="D314" s="42"/>
      <c r="E314" s="112"/>
      <c r="F314" s="254"/>
      <c r="G314" s="247"/>
      <c r="H314" s="6">
        <v>24</v>
      </c>
      <c r="I314" s="8">
        <v>1</v>
      </c>
      <c r="J314" s="8">
        <v>12</v>
      </c>
      <c r="K314" s="8"/>
      <c r="L314" s="7">
        <f t="shared" si="9"/>
        <v>37</v>
      </c>
      <c r="M314" s="5">
        <f>+L314/'１．被保険者数'!I16</f>
        <v>0.3217391304347826</v>
      </c>
      <c r="N314" s="6">
        <v>26</v>
      </c>
      <c r="O314" s="49">
        <v>2856067</v>
      </c>
    </row>
    <row r="315" spans="3:15" ht="13.5">
      <c r="C315" s="1" t="s">
        <v>9</v>
      </c>
      <c r="D315" s="42" t="s">
        <v>381</v>
      </c>
      <c r="E315" s="112" t="s">
        <v>382</v>
      </c>
      <c r="F315" s="254"/>
      <c r="G315" s="247"/>
      <c r="H315" s="6">
        <v>6</v>
      </c>
      <c r="I315" s="8">
        <v>2</v>
      </c>
      <c r="J315" s="8">
        <v>0</v>
      </c>
      <c r="K315" s="8">
        <v>5</v>
      </c>
      <c r="L315" s="7">
        <f t="shared" si="9"/>
        <v>13</v>
      </c>
      <c r="M315" s="5">
        <f>+L315/'１．被保険者数'!I17</f>
        <v>0.23636363636363636</v>
      </c>
      <c r="N315" s="6">
        <v>10</v>
      </c>
      <c r="O315" s="49">
        <v>3223000</v>
      </c>
    </row>
    <row r="316" spans="3:15" ht="25.5" customHeight="1">
      <c r="C316" s="1" t="s">
        <v>10</v>
      </c>
      <c r="D316" s="42" t="s">
        <v>390</v>
      </c>
      <c r="E316" s="112"/>
      <c r="F316" s="262" t="s">
        <v>391</v>
      </c>
      <c r="G316" s="263"/>
      <c r="H316" s="6">
        <v>1</v>
      </c>
      <c r="I316" s="8"/>
      <c r="J316" s="8"/>
      <c r="K316" s="8"/>
      <c r="L316" s="7">
        <f t="shared" si="9"/>
        <v>1</v>
      </c>
      <c r="M316" s="5">
        <f>+L316/'１．被保険者数'!I18</f>
        <v>0.07142857142857142</v>
      </c>
      <c r="N316" s="6">
        <v>1</v>
      </c>
      <c r="O316" s="49">
        <v>31200</v>
      </c>
    </row>
    <row r="317" spans="3:15" ht="13.5">
      <c r="C317" s="1" t="s">
        <v>11</v>
      </c>
      <c r="D317" s="42"/>
      <c r="E317" s="112"/>
      <c r="F317" s="254"/>
      <c r="G317" s="247"/>
      <c r="H317" s="6">
        <v>49</v>
      </c>
      <c r="I317" s="8">
        <v>1</v>
      </c>
      <c r="J317" s="8">
        <v>9</v>
      </c>
      <c r="K317" s="8">
        <v>0</v>
      </c>
      <c r="L317" s="7">
        <f t="shared" si="9"/>
        <v>59</v>
      </c>
      <c r="M317" s="5">
        <f>+L317/'１．被保険者数'!I19</f>
        <v>0.025574338968357174</v>
      </c>
      <c r="N317" s="6">
        <v>60</v>
      </c>
      <c r="O317" s="49">
        <v>8744781</v>
      </c>
    </row>
    <row r="318" spans="3:16" ht="13.5">
      <c r="C318" s="1" t="s">
        <v>12</v>
      </c>
      <c r="D318" s="42"/>
      <c r="E318" s="112"/>
      <c r="F318" s="254"/>
      <c r="G318" s="247"/>
      <c r="H318" s="6">
        <v>12</v>
      </c>
      <c r="I318" s="8">
        <v>0</v>
      </c>
      <c r="J318" s="8">
        <v>3</v>
      </c>
      <c r="K318" s="8"/>
      <c r="L318" s="7">
        <f>SUM(H318:K318)+22</f>
        <v>37</v>
      </c>
      <c r="M318" s="5">
        <f>+L318/'１．被保険者数'!I20</f>
        <v>0.4868421052631579</v>
      </c>
      <c r="N318" s="6">
        <v>16</v>
      </c>
      <c r="O318" s="49">
        <v>1147000</v>
      </c>
      <c r="P318" s="135" t="s">
        <v>420</v>
      </c>
    </row>
    <row r="319" spans="3:15" ht="13.5">
      <c r="C319" s="1" t="s">
        <v>13</v>
      </c>
      <c r="D319" s="42"/>
      <c r="E319" s="112"/>
      <c r="F319" s="254"/>
      <c r="G319" s="247"/>
      <c r="H319" s="6">
        <v>22</v>
      </c>
      <c r="I319" s="8"/>
      <c r="J319" s="8">
        <v>3</v>
      </c>
      <c r="K319" s="8"/>
      <c r="L319" s="7">
        <f>SUM(H319:K319)</f>
        <v>25</v>
      </c>
      <c r="M319" s="5">
        <f>+L319/'１．被保険者数'!I21</f>
        <v>0.3125</v>
      </c>
      <c r="N319" s="6">
        <v>25</v>
      </c>
      <c r="O319" s="49">
        <v>1240308</v>
      </c>
    </row>
    <row r="320" spans="3:16" ht="13.5">
      <c r="C320" s="1" t="s">
        <v>14</v>
      </c>
      <c r="D320" s="42"/>
      <c r="E320" s="112"/>
      <c r="F320" s="254"/>
      <c r="G320" s="247"/>
      <c r="H320" s="6">
        <v>35</v>
      </c>
      <c r="I320" s="8"/>
      <c r="J320" s="8"/>
      <c r="K320" s="8"/>
      <c r="L320" s="7">
        <f>SUM(H320:K320)+6</f>
        <v>41</v>
      </c>
      <c r="M320" s="5">
        <f>+L320/'１．被保険者数'!I22</f>
        <v>0.11647727272727272</v>
      </c>
      <c r="N320" s="6">
        <v>41</v>
      </c>
      <c r="O320" s="49">
        <v>2632000</v>
      </c>
      <c r="P320" s="135" t="s">
        <v>421</v>
      </c>
    </row>
    <row r="321" spans="3:15" ht="13.5">
      <c r="C321" s="1" t="s">
        <v>15</v>
      </c>
      <c r="D321" s="42"/>
      <c r="E321" s="112"/>
      <c r="F321" s="254"/>
      <c r="G321" s="247"/>
      <c r="H321" s="6"/>
      <c r="I321" s="8"/>
      <c r="J321" s="8"/>
      <c r="K321" s="8"/>
      <c r="L321" s="7">
        <f t="shared" si="9"/>
        <v>0</v>
      </c>
      <c r="M321" s="5">
        <f>+L321/'１．被保険者数'!I23</f>
        <v>0</v>
      </c>
      <c r="N321" s="6"/>
      <c r="O321" s="49"/>
    </row>
    <row r="322" spans="3:15" ht="25.5" customHeight="1">
      <c r="C322" s="1" t="s">
        <v>16</v>
      </c>
      <c r="D322" s="42"/>
      <c r="E322" s="112"/>
      <c r="F322" s="257" t="s">
        <v>439</v>
      </c>
      <c r="G322" s="258"/>
      <c r="H322" s="6">
        <v>0</v>
      </c>
      <c r="I322" s="8">
        <v>1</v>
      </c>
      <c r="J322" s="8">
        <v>1</v>
      </c>
      <c r="K322" s="8">
        <v>0</v>
      </c>
      <c r="L322" s="7">
        <f t="shared" si="9"/>
        <v>2</v>
      </c>
      <c r="M322" s="5">
        <f>+L322/'１．被保険者数'!I24</f>
        <v>0.01818181818181818</v>
      </c>
      <c r="N322" s="6">
        <v>0</v>
      </c>
      <c r="O322" s="49">
        <v>0</v>
      </c>
    </row>
    <row r="323" spans="3:15" ht="13.5">
      <c r="C323" s="1"/>
      <c r="D323" s="42"/>
      <c r="E323" s="112"/>
      <c r="F323" s="254"/>
      <c r="G323" s="247"/>
      <c r="H323" s="6"/>
      <c r="I323" s="8"/>
      <c r="J323" s="8"/>
      <c r="K323" s="8"/>
      <c r="L323" s="7"/>
      <c r="M323" s="5"/>
      <c r="N323" s="6"/>
      <c r="O323" s="49"/>
    </row>
    <row r="324" spans="3:15" ht="13.5">
      <c r="C324" s="1" t="s">
        <v>17</v>
      </c>
      <c r="D324" s="42"/>
      <c r="E324" s="112"/>
      <c r="F324" s="254"/>
      <c r="G324" s="247"/>
      <c r="H324" s="6">
        <f>SUM(H306:H322)</f>
        <v>1438</v>
      </c>
      <c r="I324" s="8">
        <f>SUM(I306:I322)</f>
        <v>67</v>
      </c>
      <c r="J324" s="8">
        <f>SUM(J306:J322)</f>
        <v>109</v>
      </c>
      <c r="K324" s="8">
        <f>SUM(K306:K322)</f>
        <v>54</v>
      </c>
      <c r="L324" s="7">
        <f>SUM(L306:L322)</f>
        <v>1931</v>
      </c>
      <c r="M324" s="5">
        <f>+L324/'１．被保険者数'!I26</f>
        <v>0.21400864457497507</v>
      </c>
      <c r="N324" s="6">
        <f>SUM(N306:N322)</f>
        <v>833</v>
      </c>
      <c r="O324" s="49">
        <f>SUM(O306:O322)</f>
        <v>102543731</v>
      </c>
    </row>
    <row r="325" spans="3:15" ht="13.5">
      <c r="C325" s="19"/>
      <c r="D325" s="166"/>
      <c r="E325" s="166"/>
      <c r="F325" s="165"/>
      <c r="G325" s="165"/>
      <c r="H325" s="20"/>
      <c r="I325" s="20"/>
      <c r="J325" s="20"/>
      <c r="K325" s="20"/>
      <c r="L325" s="142"/>
      <c r="M325" s="167"/>
      <c r="N325" s="142"/>
      <c r="O325" s="168"/>
    </row>
    <row r="326" spans="3:15" ht="13.5">
      <c r="C326" s="264" t="s">
        <v>480</v>
      </c>
      <c r="D326" s="203"/>
      <c r="E326" s="203"/>
      <c r="F326" s="203"/>
      <c r="G326" s="203"/>
      <c r="H326" s="203"/>
      <c r="I326" s="203"/>
      <c r="J326" s="203"/>
      <c r="K326" s="203"/>
      <c r="L326" s="203"/>
      <c r="M326" s="203"/>
      <c r="N326" s="203"/>
      <c r="O326" s="203"/>
    </row>
    <row r="327" spans="3:15" ht="13.5">
      <c r="C327" s="19"/>
      <c r="D327" s="166"/>
      <c r="E327" s="166"/>
      <c r="F327" s="165"/>
      <c r="G327" s="165"/>
      <c r="H327" s="20"/>
      <c r="I327" s="20"/>
      <c r="J327" s="20"/>
      <c r="K327" s="20"/>
      <c r="L327" s="20"/>
      <c r="M327" s="26"/>
      <c r="N327" s="20"/>
      <c r="O327" s="55"/>
    </row>
    <row r="328" spans="3:15" ht="13.5">
      <c r="C328" s="19"/>
      <c r="D328" s="166"/>
      <c r="E328" s="166"/>
      <c r="F328" s="163"/>
      <c r="G328" s="163"/>
      <c r="H328" s="20"/>
      <c r="I328" s="20"/>
      <c r="J328" s="20"/>
      <c r="K328" s="20"/>
      <c r="L328" s="20"/>
      <c r="M328" s="26"/>
      <c r="N328" s="20"/>
      <c r="O328" s="55"/>
    </row>
    <row r="329" spans="3:15" ht="13.5">
      <c r="C329" s="208" t="s">
        <v>423</v>
      </c>
      <c r="D329" s="207"/>
      <c r="L329" s="163"/>
      <c r="M329" s="163"/>
      <c r="N329" s="163"/>
      <c r="O329" s="163"/>
    </row>
    <row r="330" spans="3:5" ht="13.5">
      <c r="C330" s="202"/>
      <c r="D330" s="216" t="s">
        <v>422</v>
      </c>
      <c r="E330" s="223" t="s">
        <v>373</v>
      </c>
    </row>
    <row r="331" spans="3:5" ht="13.5">
      <c r="C331" s="202"/>
      <c r="D331" s="217"/>
      <c r="E331" s="223"/>
    </row>
    <row r="332" spans="3:5" ht="13.5">
      <c r="C332" s="1" t="s">
        <v>0</v>
      </c>
      <c r="D332" s="183">
        <f>+N306/L306</f>
        <v>0</v>
      </c>
      <c r="E332" s="184" t="e">
        <f>+O306/N306</f>
        <v>#DIV/0!</v>
      </c>
    </row>
    <row r="333" spans="3:5" ht="13.5">
      <c r="C333" s="1" t="s">
        <v>1</v>
      </c>
      <c r="D333" s="192">
        <f aca="true" t="shared" si="10" ref="D333:D348">+N307/L307</f>
        <v>0.9649122807017544</v>
      </c>
      <c r="E333" s="196">
        <f aca="true" t="shared" si="11" ref="E333:E348">+O307/N307</f>
        <v>78436.36363636363</v>
      </c>
    </row>
    <row r="334" spans="3:5" ht="13.5">
      <c r="C334" s="1" t="s">
        <v>2</v>
      </c>
      <c r="D334" s="192">
        <f t="shared" si="10"/>
        <v>0.7467532467532467</v>
      </c>
      <c r="E334" s="196">
        <f t="shared" si="11"/>
        <v>61563.42608695652</v>
      </c>
    </row>
    <row r="335" spans="3:5" ht="13.5">
      <c r="C335" s="1" t="s">
        <v>3</v>
      </c>
      <c r="D335" s="192">
        <f t="shared" si="10"/>
        <v>0.7111111111111111</v>
      </c>
      <c r="E335" s="196">
        <f t="shared" si="11"/>
        <v>133062.5</v>
      </c>
    </row>
    <row r="336" spans="3:5" ht="13.5">
      <c r="C336" s="1" t="s">
        <v>4</v>
      </c>
      <c r="D336" s="183" t="e">
        <f t="shared" si="10"/>
        <v>#DIV/0!</v>
      </c>
      <c r="E336" s="184" t="e">
        <f t="shared" si="11"/>
        <v>#DIV/0!</v>
      </c>
    </row>
    <row r="337" spans="3:5" ht="13.5">
      <c r="C337" s="1" t="s">
        <v>5</v>
      </c>
      <c r="D337" s="192">
        <f t="shared" si="10"/>
        <v>0.6</v>
      </c>
      <c r="E337" s="196">
        <f t="shared" si="11"/>
        <v>142193.66666666666</v>
      </c>
    </row>
    <row r="338" spans="3:5" ht="13.5">
      <c r="C338" s="1" t="s">
        <v>6</v>
      </c>
      <c r="D338" s="192">
        <f t="shared" si="10"/>
        <v>0.5970149253731343</v>
      </c>
      <c r="E338" s="196">
        <f t="shared" si="11"/>
        <v>55687.5</v>
      </c>
    </row>
    <row r="339" spans="3:5" ht="13.5">
      <c r="C339" s="1" t="s">
        <v>7</v>
      </c>
      <c r="D339" s="192">
        <f t="shared" si="10"/>
        <v>0.9787798408488063</v>
      </c>
      <c r="E339" s="196">
        <f t="shared" si="11"/>
        <v>168390.24390243902</v>
      </c>
    </row>
    <row r="340" spans="3:5" ht="13.5">
      <c r="C340" s="1" t="s">
        <v>8</v>
      </c>
      <c r="D340" s="192">
        <f t="shared" si="10"/>
        <v>0.7027027027027027</v>
      </c>
      <c r="E340" s="196">
        <f t="shared" si="11"/>
        <v>109848.73076923077</v>
      </c>
    </row>
    <row r="341" spans="3:5" ht="13.5">
      <c r="C341" s="1" t="s">
        <v>9</v>
      </c>
      <c r="D341" s="192">
        <f t="shared" si="10"/>
        <v>0.7692307692307693</v>
      </c>
      <c r="E341" s="196">
        <f t="shared" si="11"/>
        <v>322300</v>
      </c>
    </row>
    <row r="342" spans="3:5" ht="13.5">
      <c r="C342" s="1" t="s">
        <v>10</v>
      </c>
      <c r="D342" s="192">
        <f t="shared" si="10"/>
        <v>1</v>
      </c>
      <c r="E342" s="196">
        <f t="shared" si="11"/>
        <v>31200</v>
      </c>
    </row>
    <row r="343" spans="3:5" ht="13.5">
      <c r="C343" s="1" t="s">
        <v>11</v>
      </c>
      <c r="D343" s="192">
        <f t="shared" si="10"/>
        <v>1.0169491525423728</v>
      </c>
      <c r="E343" s="196">
        <f t="shared" si="11"/>
        <v>145746.35</v>
      </c>
    </row>
    <row r="344" spans="3:5" ht="13.5">
      <c r="C344" s="1" t="s">
        <v>12</v>
      </c>
      <c r="D344" s="192">
        <f t="shared" si="10"/>
        <v>0.43243243243243246</v>
      </c>
      <c r="E344" s="196">
        <f t="shared" si="11"/>
        <v>71687.5</v>
      </c>
    </row>
    <row r="345" spans="3:5" ht="13.5">
      <c r="C345" s="1" t="s">
        <v>13</v>
      </c>
      <c r="D345" s="192">
        <f t="shared" si="10"/>
        <v>1</v>
      </c>
      <c r="E345" s="196">
        <f t="shared" si="11"/>
        <v>49612.32</v>
      </c>
    </row>
    <row r="346" spans="3:5" ht="13.5">
      <c r="C346" s="1" t="s">
        <v>14</v>
      </c>
      <c r="D346" s="192">
        <f t="shared" si="10"/>
        <v>1</v>
      </c>
      <c r="E346" s="196">
        <f t="shared" si="11"/>
        <v>64195.12195121951</v>
      </c>
    </row>
    <row r="347" spans="3:5" ht="13.5">
      <c r="C347" s="1" t="s">
        <v>15</v>
      </c>
      <c r="D347" s="183" t="e">
        <f t="shared" si="10"/>
        <v>#DIV/0!</v>
      </c>
      <c r="E347" s="184" t="e">
        <f t="shared" si="11"/>
        <v>#DIV/0!</v>
      </c>
    </row>
    <row r="348" spans="3:5" ht="13.5">
      <c r="C348" s="1" t="s">
        <v>16</v>
      </c>
      <c r="D348" s="183">
        <f t="shared" si="10"/>
        <v>0</v>
      </c>
      <c r="E348" s="184" t="e">
        <f t="shared" si="11"/>
        <v>#DIV/0!</v>
      </c>
    </row>
    <row r="349" spans="3:5" ht="13.5">
      <c r="C349" s="1"/>
      <c r="D349" s="5"/>
      <c r="E349" s="4"/>
    </row>
    <row r="350" spans="3:5" ht="13.5">
      <c r="C350" s="1" t="s">
        <v>17</v>
      </c>
      <c r="D350" s="5">
        <f>+N324/L324</f>
        <v>0.4313827032625583</v>
      </c>
      <c r="E350" s="4">
        <f>+O324/N324</f>
        <v>123101.71788715487</v>
      </c>
    </row>
  </sheetData>
  <sheetProtection/>
  <mergeCells count="166">
    <mergeCell ref="C326:O326"/>
    <mergeCell ref="F317:G317"/>
    <mergeCell ref="E330:E331"/>
    <mergeCell ref="C330:C331"/>
    <mergeCell ref="F320:G320"/>
    <mergeCell ref="F321:G321"/>
    <mergeCell ref="F322:G322"/>
    <mergeCell ref="F323:G323"/>
    <mergeCell ref="F324:G324"/>
    <mergeCell ref="F318:G318"/>
    <mergeCell ref="F319:G319"/>
    <mergeCell ref="G202:K202"/>
    <mergeCell ref="G203:K203"/>
    <mergeCell ref="F306:G306"/>
    <mergeCell ref="F307:G307"/>
    <mergeCell ref="J265:L265"/>
    <mergeCell ref="F312:G312"/>
    <mergeCell ref="J254:L254"/>
    <mergeCell ref="J255:L255"/>
    <mergeCell ref="J256:L256"/>
    <mergeCell ref="J257:L257"/>
    <mergeCell ref="F313:G313"/>
    <mergeCell ref="J258:L258"/>
    <mergeCell ref="F316:G316"/>
    <mergeCell ref="F314:G314"/>
    <mergeCell ref="F308:G308"/>
    <mergeCell ref="F309:G309"/>
    <mergeCell ref="F310:G310"/>
    <mergeCell ref="F315:G315"/>
    <mergeCell ref="F311:G311"/>
    <mergeCell ref="J267:L267"/>
    <mergeCell ref="J268:L268"/>
    <mergeCell ref="C271:G271"/>
    <mergeCell ref="J259:L259"/>
    <mergeCell ref="J261:L261"/>
    <mergeCell ref="J262:L262"/>
    <mergeCell ref="J263:L263"/>
    <mergeCell ref="J266:L266"/>
    <mergeCell ref="J260:L260"/>
    <mergeCell ref="J264:L264"/>
    <mergeCell ref="H273:L273"/>
    <mergeCell ref="C273:C274"/>
    <mergeCell ref="F275:G275"/>
    <mergeCell ref="D273:G273"/>
    <mergeCell ref="F290:G290"/>
    <mergeCell ref="F286:G286"/>
    <mergeCell ref="F287:G287"/>
    <mergeCell ref="F292:G292"/>
    <mergeCell ref="F288:G288"/>
    <mergeCell ref="F289:G289"/>
    <mergeCell ref="F281:G281"/>
    <mergeCell ref="F282:G282"/>
    <mergeCell ref="C272:D272"/>
    <mergeCell ref="F293:G293"/>
    <mergeCell ref="F274:G274"/>
    <mergeCell ref="F277:G277"/>
    <mergeCell ref="F278:G278"/>
    <mergeCell ref="F279:G279"/>
    <mergeCell ref="F280:G280"/>
    <mergeCell ref="F284:G284"/>
    <mergeCell ref="F285:G285"/>
    <mergeCell ref="F291:G291"/>
    <mergeCell ref="F276:G276"/>
    <mergeCell ref="M273:M274"/>
    <mergeCell ref="N273:O273"/>
    <mergeCell ref="C304:C305"/>
    <mergeCell ref="D304:G304"/>
    <mergeCell ref="H304:L304"/>
    <mergeCell ref="M304:M305"/>
    <mergeCell ref="N304:O304"/>
    <mergeCell ref="F305:G305"/>
    <mergeCell ref="C303:D303"/>
    <mergeCell ref="F283:G283"/>
    <mergeCell ref="G189:K189"/>
    <mergeCell ref="G188:K188"/>
    <mergeCell ref="J251:L251"/>
    <mergeCell ref="J252:L252"/>
    <mergeCell ref="G194:K194"/>
    <mergeCell ref="G195:K195"/>
    <mergeCell ref="G196:K196"/>
    <mergeCell ref="G197:K197"/>
    <mergeCell ref="G198:K198"/>
    <mergeCell ref="G199:K199"/>
    <mergeCell ref="J253:L253"/>
    <mergeCell ref="C217:G217"/>
    <mergeCell ref="G190:K190"/>
    <mergeCell ref="G191:K191"/>
    <mergeCell ref="G192:K192"/>
    <mergeCell ref="G193:K193"/>
    <mergeCell ref="J249:L249"/>
    <mergeCell ref="J250:L250"/>
    <mergeCell ref="G200:K200"/>
    <mergeCell ref="G201:K201"/>
    <mergeCell ref="C248:F248"/>
    <mergeCell ref="G204:K204"/>
    <mergeCell ref="G205:K205"/>
    <mergeCell ref="G206:K206"/>
    <mergeCell ref="G207:K207"/>
    <mergeCell ref="D96:I96"/>
    <mergeCell ref="D97:I97"/>
    <mergeCell ref="J102:O102"/>
    <mergeCell ref="J103:O103"/>
    <mergeCell ref="D100:I100"/>
    <mergeCell ref="J93:O93"/>
    <mergeCell ref="J94:O94"/>
    <mergeCell ref="D98:I98"/>
    <mergeCell ref="D99:I99"/>
    <mergeCell ref="J99:O99"/>
    <mergeCell ref="J95:O95"/>
    <mergeCell ref="J96:O96"/>
    <mergeCell ref="D93:I93"/>
    <mergeCell ref="J107:O107"/>
    <mergeCell ref="J109:O109"/>
    <mergeCell ref="D108:I108"/>
    <mergeCell ref="D109:I109"/>
    <mergeCell ref="D94:I94"/>
    <mergeCell ref="D95:I95"/>
    <mergeCell ref="D102:I102"/>
    <mergeCell ref="D103:I103"/>
    <mergeCell ref="D107:I107"/>
    <mergeCell ref="D104:I104"/>
    <mergeCell ref="C187:E187"/>
    <mergeCell ref="J104:O104"/>
    <mergeCell ref="J105:O105"/>
    <mergeCell ref="J106:O106"/>
    <mergeCell ref="C162:G162"/>
    <mergeCell ref="H164:H165"/>
    <mergeCell ref="E164:E165"/>
    <mergeCell ref="I127:L127"/>
    <mergeCell ref="D105:I105"/>
    <mergeCell ref="D106:I106"/>
    <mergeCell ref="D92:I92"/>
    <mergeCell ref="J101:O101"/>
    <mergeCell ref="N8:N9"/>
    <mergeCell ref="C8:C9"/>
    <mergeCell ref="E8:M8"/>
    <mergeCell ref="J97:O97"/>
    <mergeCell ref="J98:O98"/>
    <mergeCell ref="D101:I101"/>
    <mergeCell ref="J92:O92"/>
    <mergeCell ref="C36:D36"/>
    <mergeCell ref="D111:O116"/>
    <mergeCell ref="I164:I165"/>
    <mergeCell ref="F164:F165"/>
    <mergeCell ref="G164:G165"/>
    <mergeCell ref="C124:G124"/>
    <mergeCell ref="J108:O108"/>
    <mergeCell ref="C164:C165"/>
    <mergeCell ref="C5:H5"/>
    <mergeCell ref="D8:D9"/>
    <mergeCell ref="C6:E6"/>
    <mergeCell ref="C37:C38"/>
    <mergeCell ref="D37:E37"/>
    <mergeCell ref="F37:F38"/>
    <mergeCell ref="G37:G38"/>
    <mergeCell ref="C7:D7"/>
    <mergeCell ref="I41:K43"/>
    <mergeCell ref="I45:K47"/>
    <mergeCell ref="D330:D331"/>
    <mergeCell ref="C329:D329"/>
    <mergeCell ref="I37:K39"/>
    <mergeCell ref="D164:D165"/>
    <mergeCell ref="I132:L132"/>
    <mergeCell ref="J100:O100"/>
    <mergeCell ref="C91:E91"/>
    <mergeCell ref="J164:K164"/>
  </mergeCells>
  <printOptions/>
  <pageMargins left="0.7" right="0.7" top="0.75" bottom="0.75" header="0.3" footer="0.3"/>
  <pageSetup fitToHeight="0"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B3:L250"/>
  <sheetViews>
    <sheetView zoomScalePageLayoutView="0" workbookViewId="0" topLeftCell="A307">
      <selection activeCell="F13" sqref="F13"/>
    </sheetView>
  </sheetViews>
  <sheetFormatPr defaultColWidth="9.140625" defaultRowHeight="15"/>
  <cols>
    <col min="3" max="3" width="9.8515625" style="0" bestFit="1" customWidth="1"/>
  </cols>
  <sheetData>
    <row r="3" spans="2:7" ht="13.5">
      <c r="B3" s="203" t="s">
        <v>132</v>
      </c>
      <c r="C3" s="203"/>
      <c r="D3" s="203"/>
      <c r="E3" s="203"/>
      <c r="F3" s="2"/>
      <c r="G3" s="2"/>
    </row>
    <row r="4" spans="2:7" ht="13.5">
      <c r="B4" s="203" t="s">
        <v>133</v>
      </c>
      <c r="C4" s="203"/>
      <c r="D4" s="203"/>
      <c r="E4" s="203"/>
      <c r="F4" s="2"/>
      <c r="G4" s="2"/>
    </row>
    <row r="5" spans="2:4" ht="13.5">
      <c r="B5" s="207" t="s">
        <v>138</v>
      </c>
      <c r="C5" s="207"/>
      <c r="D5" s="207"/>
    </row>
    <row r="6" spans="2:12" ht="13.5">
      <c r="B6" s="202"/>
      <c r="C6" s="232" t="s">
        <v>136</v>
      </c>
      <c r="D6" s="233"/>
      <c r="E6" s="233"/>
      <c r="F6" s="233"/>
      <c r="G6" s="234"/>
      <c r="H6" s="267" t="s">
        <v>299</v>
      </c>
      <c r="I6" s="246"/>
      <c r="J6" s="246"/>
      <c r="K6" s="246"/>
      <c r="L6" s="247"/>
    </row>
    <row r="7" spans="2:12" ht="13.5">
      <c r="B7" s="202"/>
      <c r="C7" s="17" t="s">
        <v>158</v>
      </c>
      <c r="D7" s="37" t="s">
        <v>134</v>
      </c>
      <c r="E7" s="43" t="s">
        <v>135</v>
      </c>
      <c r="F7" s="38" t="s">
        <v>140</v>
      </c>
      <c r="G7" s="18" t="s">
        <v>142</v>
      </c>
      <c r="H7" s="17" t="s">
        <v>158</v>
      </c>
      <c r="I7" s="37" t="s">
        <v>134</v>
      </c>
      <c r="J7" s="43" t="s">
        <v>135</v>
      </c>
      <c r="K7" s="38" t="s">
        <v>139</v>
      </c>
      <c r="L7" s="18" t="s">
        <v>141</v>
      </c>
    </row>
    <row r="8" spans="2:12" ht="13.5">
      <c r="B8" s="1" t="s">
        <v>0</v>
      </c>
      <c r="C8" s="6">
        <v>121300</v>
      </c>
      <c r="D8" s="8">
        <v>35100</v>
      </c>
      <c r="E8" s="7">
        <v>32600</v>
      </c>
      <c r="F8" s="36">
        <f>SUM(C8:E8)</f>
        <v>189000</v>
      </c>
      <c r="G8" s="22">
        <f>+F8/1000000</f>
        <v>0.189</v>
      </c>
      <c r="H8" s="6">
        <v>130000</v>
      </c>
      <c r="I8" s="8">
        <v>37800</v>
      </c>
      <c r="J8" s="7"/>
      <c r="K8" s="36">
        <f>SUM(H8:J8)</f>
        <v>167800</v>
      </c>
      <c r="L8" s="22">
        <f>+K8/1000000</f>
        <v>0.1678</v>
      </c>
    </row>
    <row r="9" spans="2:12" ht="13.5">
      <c r="B9" s="1" t="s">
        <v>1</v>
      </c>
      <c r="C9" s="6">
        <v>112900</v>
      </c>
      <c r="D9" s="8">
        <v>28400</v>
      </c>
      <c r="E9" s="7">
        <v>24800</v>
      </c>
      <c r="F9" s="36">
        <f aca="true" t="shared" si="0" ref="F9:F24">SUM(C9:E9)</f>
        <v>166100</v>
      </c>
      <c r="G9" s="22">
        <f aca="true" t="shared" si="1" ref="G9:G24">+F9/1000000</f>
        <v>0.1661</v>
      </c>
      <c r="H9" s="6">
        <v>124300</v>
      </c>
      <c r="I9" s="8">
        <v>31100</v>
      </c>
      <c r="J9" s="7"/>
      <c r="K9" s="36">
        <f aca="true" t="shared" si="2" ref="K9:K24">SUM(H9:J9)</f>
        <v>155400</v>
      </c>
      <c r="L9" s="22">
        <f aca="true" t="shared" si="3" ref="L9:L24">+K9/1000000</f>
        <v>0.1554</v>
      </c>
    </row>
    <row r="10" spans="2:12" ht="13.5">
      <c r="B10" s="1" t="s">
        <v>2</v>
      </c>
      <c r="C10" s="6">
        <v>112800</v>
      </c>
      <c r="D10" s="8">
        <v>32500</v>
      </c>
      <c r="E10" s="7">
        <v>25600</v>
      </c>
      <c r="F10" s="36">
        <f t="shared" si="0"/>
        <v>170900</v>
      </c>
      <c r="G10" s="22">
        <f t="shared" si="1"/>
        <v>0.1709</v>
      </c>
      <c r="H10" s="6"/>
      <c r="I10" s="8"/>
      <c r="J10" s="7"/>
      <c r="K10" s="36">
        <f t="shared" si="2"/>
        <v>0</v>
      </c>
      <c r="L10" s="22">
        <f t="shared" si="3"/>
        <v>0</v>
      </c>
    </row>
    <row r="11" spans="2:12" ht="13.5">
      <c r="B11" s="1" t="s">
        <v>3</v>
      </c>
      <c r="C11" s="6">
        <v>99600</v>
      </c>
      <c r="D11" s="8">
        <v>29500</v>
      </c>
      <c r="E11" s="7">
        <v>22000</v>
      </c>
      <c r="F11" s="36">
        <f t="shared" si="0"/>
        <v>151100</v>
      </c>
      <c r="G11" s="22">
        <f t="shared" si="1"/>
        <v>0.1511</v>
      </c>
      <c r="H11" s="6">
        <v>111100</v>
      </c>
      <c r="I11" s="8">
        <v>32600</v>
      </c>
      <c r="J11" s="7"/>
      <c r="K11" s="36">
        <f t="shared" si="2"/>
        <v>143700</v>
      </c>
      <c r="L11" s="22">
        <f t="shared" si="3"/>
        <v>0.1437</v>
      </c>
    </row>
    <row r="12" spans="2:12" ht="13.5">
      <c r="B12" s="1" t="s">
        <v>4</v>
      </c>
      <c r="C12" s="6">
        <v>16000</v>
      </c>
      <c r="D12" s="8">
        <v>34000</v>
      </c>
      <c r="E12" s="7">
        <v>23000</v>
      </c>
      <c r="F12" s="36">
        <f t="shared" si="0"/>
        <v>73000</v>
      </c>
      <c r="G12" s="22">
        <f t="shared" si="1"/>
        <v>0.073</v>
      </c>
      <c r="H12" s="6">
        <v>115500</v>
      </c>
      <c r="I12" s="8">
        <v>37000</v>
      </c>
      <c r="J12" s="7"/>
      <c r="K12" s="36">
        <f t="shared" si="2"/>
        <v>152500</v>
      </c>
      <c r="L12" s="22">
        <f t="shared" si="3"/>
        <v>0.1525</v>
      </c>
    </row>
    <row r="13" spans="2:12" ht="13.5">
      <c r="B13" s="1" t="s">
        <v>5</v>
      </c>
      <c r="C13" s="6">
        <v>96300</v>
      </c>
      <c r="D13" s="8">
        <v>35900</v>
      </c>
      <c r="E13" s="7">
        <v>21300</v>
      </c>
      <c r="F13" s="36">
        <f t="shared" si="0"/>
        <v>153500</v>
      </c>
      <c r="G13" s="22">
        <f t="shared" si="1"/>
        <v>0.1535</v>
      </c>
      <c r="H13" s="6"/>
      <c r="I13" s="8"/>
      <c r="J13" s="7"/>
      <c r="K13" s="36">
        <f t="shared" si="2"/>
        <v>0</v>
      </c>
      <c r="L13" s="22">
        <f t="shared" si="3"/>
        <v>0</v>
      </c>
    </row>
    <row r="14" spans="2:12" ht="13.5">
      <c r="B14" s="1" t="s">
        <v>6</v>
      </c>
      <c r="C14" s="6">
        <v>106400</v>
      </c>
      <c r="D14" s="8">
        <v>35500</v>
      </c>
      <c r="E14" s="7">
        <v>24000</v>
      </c>
      <c r="F14" s="36">
        <f t="shared" si="0"/>
        <v>165900</v>
      </c>
      <c r="G14" s="22">
        <f t="shared" si="1"/>
        <v>0.1659</v>
      </c>
      <c r="H14" s="6">
        <v>117900</v>
      </c>
      <c r="I14" s="8">
        <v>38400</v>
      </c>
      <c r="J14" s="7"/>
      <c r="K14" s="36">
        <f t="shared" si="2"/>
        <v>156300</v>
      </c>
      <c r="L14" s="22">
        <f t="shared" si="3"/>
        <v>0.1563</v>
      </c>
    </row>
    <row r="15" spans="2:12" ht="13.5">
      <c r="B15" s="1" t="s">
        <v>7</v>
      </c>
      <c r="C15" s="6">
        <v>107310</v>
      </c>
      <c r="D15" s="8">
        <v>29740</v>
      </c>
      <c r="E15" s="7">
        <v>26740</v>
      </c>
      <c r="F15" s="36">
        <f t="shared" si="0"/>
        <v>163790</v>
      </c>
      <c r="G15" s="22">
        <f t="shared" si="1"/>
        <v>0.16379</v>
      </c>
      <c r="H15" s="6">
        <v>119010</v>
      </c>
      <c r="I15" s="8">
        <v>32740</v>
      </c>
      <c r="J15" s="7"/>
      <c r="K15" s="36">
        <f t="shared" si="2"/>
        <v>151750</v>
      </c>
      <c r="L15" s="22">
        <f t="shared" si="3"/>
        <v>0.15175</v>
      </c>
    </row>
    <row r="16" spans="2:12" ht="13.5">
      <c r="B16" s="1" t="s">
        <v>8</v>
      </c>
      <c r="C16" s="6">
        <v>175600</v>
      </c>
      <c r="D16" s="8">
        <v>40000</v>
      </c>
      <c r="E16" s="7">
        <v>28700</v>
      </c>
      <c r="F16" s="36">
        <f t="shared" si="0"/>
        <v>244300</v>
      </c>
      <c r="G16" s="22">
        <f t="shared" si="1"/>
        <v>0.2443</v>
      </c>
      <c r="H16" s="6">
        <v>119600</v>
      </c>
      <c r="I16" s="8">
        <v>27000</v>
      </c>
      <c r="J16" s="7"/>
      <c r="K16" s="36">
        <f t="shared" si="2"/>
        <v>146600</v>
      </c>
      <c r="L16" s="22">
        <f t="shared" si="3"/>
        <v>0.1466</v>
      </c>
    </row>
    <row r="17" spans="2:12" ht="13.5">
      <c r="B17" s="1" t="s">
        <v>9</v>
      </c>
      <c r="C17" s="6">
        <v>106500</v>
      </c>
      <c r="D17" s="8">
        <v>48500</v>
      </c>
      <c r="E17" s="7">
        <v>34000</v>
      </c>
      <c r="F17" s="36">
        <f t="shared" si="0"/>
        <v>189000</v>
      </c>
      <c r="G17" s="22">
        <f t="shared" si="1"/>
        <v>0.189</v>
      </c>
      <c r="H17" s="6">
        <v>115000</v>
      </c>
      <c r="I17" s="8">
        <v>52000</v>
      </c>
      <c r="J17" s="7"/>
      <c r="K17" s="36">
        <f t="shared" si="2"/>
        <v>167000</v>
      </c>
      <c r="L17" s="22">
        <f t="shared" si="3"/>
        <v>0.167</v>
      </c>
    </row>
    <row r="18" spans="2:12" ht="14.25" thickBot="1">
      <c r="B18" s="1" t="s">
        <v>10</v>
      </c>
      <c r="C18" s="139">
        <v>78000</v>
      </c>
      <c r="D18" s="140">
        <v>38300</v>
      </c>
      <c r="E18" s="141">
        <v>25100</v>
      </c>
      <c r="F18" s="142">
        <f t="shared" si="0"/>
        <v>141400</v>
      </c>
      <c r="G18" s="143">
        <f t="shared" si="1"/>
        <v>0.1414</v>
      </c>
      <c r="H18" s="6">
        <v>86200</v>
      </c>
      <c r="I18" s="8">
        <v>42200</v>
      </c>
      <c r="J18" s="7"/>
      <c r="K18" s="36">
        <f t="shared" si="2"/>
        <v>128400</v>
      </c>
      <c r="L18" s="22">
        <f t="shared" si="3"/>
        <v>0.1284</v>
      </c>
    </row>
    <row r="19" spans="2:12" ht="14.25" thickBot="1">
      <c r="B19" s="42" t="s">
        <v>398</v>
      </c>
      <c r="C19" s="153">
        <v>103200</v>
      </c>
      <c r="D19" s="149">
        <v>32700</v>
      </c>
      <c r="E19" s="150">
        <v>24300</v>
      </c>
      <c r="F19" s="151">
        <f t="shared" si="0"/>
        <v>160200</v>
      </c>
      <c r="G19" s="152">
        <f t="shared" si="1"/>
        <v>0.1602</v>
      </c>
      <c r="H19" s="36">
        <v>114000</v>
      </c>
      <c r="I19" s="8">
        <v>36300</v>
      </c>
      <c r="J19" s="7"/>
      <c r="K19" s="36">
        <f t="shared" si="2"/>
        <v>150300</v>
      </c>
      <c r="L19" s="22">
        <f t="shared" si="3"/>
        <v>0.1503</v>
      </c>
    </row>
    <row r="20" spans="2:12" ht="13.5">
      <c r="B20" s="1" t="s">
        <v>12</v>
      </c>
      <c r="C20" s="144">
        <v>166200</v>
      </c>
      <c r="D20" s="145">
        <v>45000</v>
      </c>
      <c r="E20" s="146">
        <v>34000</v>
      </c>
      <c r="F20" s="147">
        <f t="shared" si="0"/>
        <v>245200</v>
      </c>
      <c r="G20" s="148">
        <f t="shared" si="1"/>
        <v>0.2452</v>
      </c>
      <c r="H20" s="6">
        <v>117200</v>
      </c>
      <c r="I20" s="8">
        <v>32000</v>
      </c>
      <c r="J20" s="7"/>
      <c r="K20" s="36">
        <f t="shared" si="2"/>
        <v>149200</v>
      </c>
      <c r="L20" s="22">
        <f t="shared" si="3"/>
        <v>0.1492</v>
      </c>
    </row>
    <row r="21" spans="2:12" ht="15">
      <c r="B21" s="1" t="s">
        <v>13</v>
      </c>
      <c r="C21" s="6">
        <v>89500</v>
      </c>
      <c r="D21" s="8">
        <v>26500</v>
      </c>
      <c r="E21" s="7">
        <v>26400</v>
      </c>
      <c r="F21" s="36">
        <f t="shared" si="0"/>
        <v>142400</v>
      </c>
      <c r="G21" s="22">
        <f t="shared" si="1"/>
        <v>0.1424</v>
      </c>
      <c r="H21" s="6">
        <v>129000</v>
      </c>
      <c r="I21" s="8">
        <v>38000</v>
      </c>
      <c r="J21" s="7"/>
      <c r="K21" s="36">
        <f t="shared" si="2"/>
        <v>167000</v>
      </c>
      <c r="L21" s="22">
        <f t="shared" si="3"/>
        <v>0.167</v>
      </c>
    </row>
    <row r="22" spans="2:12" ht="15">
      <c r="B22" s="1" t="s">
        <v>14</v>
      </c>
      <c r="C22" s="6">
        <v>89400</v>
      </c>
      <c r="D22" s="8">
        <v>33800</v>
      </c>
      <c r="E22" s="7">
        <v>26900</v>
      </c>
      <c r="F22" s="36">
        <f t="shared" si="0"/>
        <v>150100</v>
      </c>
      <c r="G22" s="22">
        <f t="shared" si="1"/>
        <v>0.1501</v>
      </c>
      <c r="H22" s="6">
        <v>98100</v>
      </c>
      <c r="I22" s="8">
        <v>37000</v>
      </c>
      <c r="J22" s="7"/>
      <c r="K22" s="36">
        <f t="shared" si="2"/>
        <v>135100</v>
      </c>
      <c r="L22" s="22">
        <f t="shared" si="3"/>
        <v>0.1351</v>
      </c>
    </row>
    <row r="23" spans="2:12" ht="13.5">
      <c r="B23" s="1" t="s">
        <v>15</v>
      </c>
      <c r="C23" s="6">
        <v>67700</v>
      </c>
      <c r="D23" s="8">
        <v>24000</v>
      </c>
      <c r="E23" s="7">
        <v>24400</v>
      </c>
      <c r="F23" s="36">
        <f t="shared" si="0"/>
        <v>116100</v>
      </c>
      <c r="G23" s="22">
        <f t="shared" si="1"/>
        <v>0.1161</v>
      </c>
      <c r="H23" s="6">
        <v>75700</v>
      </c>
      <c r="I23" s="8">
        <v>26800</v>
      </c>
      <c r="J23" s="7"/>
      <c r="K23" s="36">
        <f t="shared" si="2"/>
        <v>102500</v>
      </c>
      <c r="L23" s="22">
        <f t="shared" si="3"/>
        <v>0.1025</v>
      </c>
    </row>
    <row r="24" spans="2:12" ht="13.5">
      <c r="B24" s="1" t="s">
        <v>16</v>
      </c>
      <c r="C24" s="6">
        <v>111100</v>
      </c>
      <c r="D24" s="8">
        <v>54300</v>
      </c>
      <c r="E24" s="7">
        <v>35000</v>
      </c>
      <c r="F24" s="36">
        <f t="shared" si="0"/>
        <v>200400</v>
      </c>
      <c r="G24" s="22">
        <f t="shared" si="1"/>
        <v>0.2004</v>
      </c>
      <c r="H24" s="6">
        <v>75100</v>
      </c>
      <c r="I24" s="8">
        <v>36300</v>
      </c>
      <c r="J24" s="7"/>
      <c r="K24" s="36">
        <f t="shared" si="2"/>
        <v>111400</v>
      </c>
      <c r="L24" s="22">
        <f t="shared" si="3"/>
        <v>0.1114</v>
      </c>
    </row>
    <row r="25" spans="2:12" ht="13.5">
      <c r="B25" s="1"/>
      <c r="C25" s="6"/>
      <c r="D25" s="8"/>
      <c r="E25" s="7"/>
      <c r="F25" s="36"/>
      <c r="G25" s="22"/>
      <c r="H25" s="6"/>
      <c r="I25" s="8"/>
      <c r="J25" s="7"/>
      <c r="K25" s="36"/>
      <c r="L25" s="22"/>
    </row>
    <row r="26" spans="2:12" ht="13.5">
      <c r="B26" s="1" t="s">
        <v>17</v>
      </c>
      <c r="C26" s="6">
        <f>AVERAGE(C8:C24)</f>
        <v>103518.23529411765</v>
      </c>
      <c r="D26" s="8">
        <f aca="true" t="shared" si="4" ref="D26:J26">AVERAGE(D8:D24)</f>
        <v>35514.117647058825</v>
      </c>
      <c r="E26" s="7">
        <f t="shared" si="4"/>
        <v>26990.58823529412</v>
      </c>
      <c r="F26" s="36">
        <f>AVERAGE(F8:F24)</f>
        <v>166022.9411764706</v>
      </c>
      <c r="G26" s="22">
        <f>AVERAGE(G8:G24)</f>
        <v>0.1660229411764706</v>
      </c>
      <c r="H26" s="6">
        <f t="shared" si="4"/>
        <v>109847.33333333333</v>
      </c>
      <c r="I26" s="8">
        <f t="shared" si="4"/>
        <v>35816</v>
      </c>
      <c r="J26" s="191" t="e">
        <f t="shared" si="4"/>
        <v>#DIV/0!</v>
      </c>
      <c r="K26" s="36">
        <f>AVERAGE(K8:K24)</f>
        <v>128526.4705882353</v>
      </c>
      <c r="L26" s="22">
        <f>AVERAGE(L8:L24)</f>
        <v>0.1285264705882353</v>
      </c>
    </row>
    <row r="27" spans="2:12" ht="13.5">
      <c r="B27" s="268" t="s">
        <v>401</v>
      </c>
      <c r="C27" s="269"/>
      <c r="D27" s="269"/>
      <c r="E27" s="269"/>
      <c r="F27" s="270"/>
      <c r="G27" s="270"/>
      <c r="H27" s="20"/>
      <c r="I27" s="20"/>
      <c r="J27" s="20"/>
      <c r="K27" s="20"/>
      <c r="L27" s="20"/>
    </row>
    <row r="28" spans="2:12" ht="13.5">
      <c r="B28" s="19"/>
      <c r="C28" s="20"/>
      <c r="D28" s="20"/>
      <c r="E28" s="20"/>
      <c r="F28" s="20"/>
      <c r="G28" s="26"/>
      <c r="H28" s="20"/>
      <c r="I28" s="20"/>
      <c r="J28" s="20"/>
      <c r="K28" s="20"/>
      <c r="L28" s="20"/>
    </row>
    <row r="29" spans="2:12" ht="13.5">
      <c r="B29" s="19"/>
      <c r="C29" s="20"/>
      <c r="D29" s="20"/>
      <c r="E29" s="20"/>
      <c r="F29" s="20"/>
      <c r="G29" s="26"/>
      <c r="H29" s="20"/>
      <c r="I29" s="20"/>
      <c r="J29" s="20"/>
      <c r="K29" s="20"/>
      <c r="L29" s="20"/>
    </row>
    <row r="31" spans="2:12" ht="13.5">
      <c r="B31" s="202"/>
      <c r="C31" s="267" t="s">
        <v>300</v>
      </c>
      <c r="D31" s="246"/>
      <c r="E31" s="246"/>
      <c r="F31" s="246"/>
      <c r="G31" s="247"/>
      <c r="H31" s="267" t="s">
        <v>137</v>
      </c>
      <c r="I31" s="246"/>
      <c r="J31" s="246"/>
      <c r="K31" s="246"/>
      <c r="L31" s="247"/>
    </row>
    <row r="32" spans="2:12" ht="13.5">
      <c r="B32" s="202"/>
      <c r="C32" s="17" t="s">
        <v>158</v>
      </c>
      <c r="D32" s="37" t="s">
        <v>134</v>
      </c>
      <c r="E32" s="43" t="s">
        <v>135</v>
      </c>
      <c r="F32" s="38" t="s">
        <v>140</v>
      </c>
      <c r="G32" s="18" t="s">
        <v>142</v>
      </c>
      <c r="H32" s="17" t="s">
        <v>158</v>
      </c>
      <c r="I32" s="37" t="s">
        <v>134</v>
      </c>
      <c r="J32" s="43" t="s">
        <v>135</v>
      </c>
      <c r="K32" s="38" t="s">
        <v>140</v>
      </c>
      <c r="L32" s="18" t="s">
        <v>142</v>
      </c>
    </row>
    <row r="33" spans="2:12" ht="13.5">
      <c r="B33" s="1" t="s">
        <v>0</v>
      </c>
      <c r="C33" s="6">
        <v>114600</v>
      </c>
      <c r="D33" s="8">
        <v>33500</v>
      </c>
      <c r="E33" s="7"/>
      <c r="F33" s="36">
        <f>SUM(C33:E33)</f>
        <v>148100</v>
      </c>
      <c r="G33" s="22">
        <f aca="true" t="shared" si="5" ref="G33:G49">+F33/1000000</f>
        <v>0.1481</v>
      </c>
      <c r="H33" s="6">
        <v>100100</v>
      </c>
      <c r="I33" s="8">
        <v>28600</v>
      </c>
      <c r="J33" s="7"/>
      <c r="K33" s="36">
        <f>SUM(H33:J33)</f>
        <v>128700</v>
      </c>
      <c r="L33" s="22">
        <f aca="true" t="shared" si="6" ref="L33:L49">+K33/1000000</f>
        <v>0.1287</v>
      </c>
    </row>
    <row r="34" spans="2:12" ht="13.5">
      <c r="B34" s="1" t="s">
        <v>1</v>
      </c>
      <c r="C34" s="6">
        <v>107700</v>
      </c>
      <c r="D34" s="8">
        <v>27200</v>
      </c>
      <c r="E34" s="7"/>
      <c r="F34" s="36">
        <f aca="true" t="shared" si="7" ref="F34:F49">SUM(C34:E34)</f>
        <v>134900</v>
      </c>
      <c r="G34" s="22">
        <f t="shared" si="5"/>
        <v>0.1349</v>
      </c>
      <c r="H34" s="6">
        <v>94300</v>
      </c>
      <c r="I34" s="8">
        <v>23900</v>
      </c>
      <c r="J34" s="7"/>
      <c r="K34" s="36">
        <f aca="true" t="shared" si="8" ref="K34:K49">SUM(H34:J34)</f>
        <v>118200</v>
      </c>
      <c r="L34" s="22">
        <f t="shared" si="6"/>
        <v>0.1182</v>
      </c>
    </row>
    <row r="35" spans="2:12" ht="13.5">
      <c r="B35" s="1" t="s">
        <v>2</v>
      </c>
      <c r="C35" s="6">
        <v>83800</v>
      </c>
      <c r="D35" s="8">
        <v>24200</v>
      </c>
      <c r="E35" s="7"/>
      <c r="F35" s="36">
        <f t="shared" si="7"/>
        <v>108000</v>
      </c>
      <c r="G35" s="22">
        <f t="shared" si="5"/>
        <v>0.108</v>
      </c>
      <c r="H35" s="6">
        <v>95000</v>
      </c>
      <c r="I35" s="8">
        <v>27500</v>
      </c>
      <c r="J35" s="7"/>
      <c r="K35" s="36">
        <f t="shared" si="8"/>
        <v>122500</v>
      </c>
      <c r="L35" s="22">
        <f t="shared" si="6"/>
        <v>0.1225</v>
      </c>
    </row>
    <row r="36" spans="2:12" ht="13.5">
      <c r="B36" s="1" t="s">
        <v>3</v>
      </c>
      <c r="C36" s="6">
        <v>96500</v>
      </c>
      <c r="D36" s="8">
        <v>28500</v>
      </c>
      <c r="E36" s="7"/>
      <c r="F36" s="36">
        <f t="shared" si="7"/>
        <v>125000</v>
      </c>
      <c r="G36" s="22">
        <f t="shared" si="5"/>
        <v>0.125</v>
      </c>
      <c r="H36" s="6">
        <v>86100</v>
      </c>
      <c r="I36" s="8">
        <v>25400</v>
      </c>
      <c r="J36" s="7"/>
      <c r="K36" s="36">
        <f t="shared" si="8"/>
        <v>111500</v>
      </c>
      <c r="L36" s="22">
        <f t="shared" si="6"/>
        <v>0.1115</v>
      </c>
    </row>
    <row r="37" spans="2:12" ht="13.5">
      <c r="B37" s="1" t="s">
        <v>4</v>
      </c>
      <c r="C37" s="6">
        <v>101100</v>
      </c>
      <c r="D37" s="8">
        <v>32400</v>
      </c>
      <c r="E37" s="7"/>
      <c r="F37" s="36">
        <f t="shared" si="7"/>
        <v>133500</v>
      </c>
      <c r="G37" s="22">
        <f t="shared" si="5"/>
        <v>0.1335</v>
      </c>
      <c r="H37" s="6">
        <v>89000</v>
      </c>
      <c r="I37" s="8">
        <v>28500</v>
      </c>
      <c r="J37" s="7"/>
      <c r="K37" s="36">
        <f t="shared" si="8"/>
        <v>117500</v>
      </c>
      <c r="L37" s="22">
        <f t="shared" si="6"/>
        <v>0.1175</v>
      </c>
    </row>
    <row r="38" spans="2:12" ht="13.5">
      <c r="B38" s="1" t="s">
        <v>5</v>
      </c>
      <c r="C38" s="6">
        <v>72300</v>
      </c>
      <c r="D38" s="8">
        <v>27400</v>
      </c>
      <c r="E38" s="7"/>
      <c r="F38" s="36">
        <f t="shared" si="7"/>
        <v>99700</v>
      </c>
      <c r="G38" s="22">
        <f t="shared" si="5"/>
        <v>0.0997</v>
      </c>
      <c r="H38" s="6">
        <v>83800</v>
      </c>
      <c r="I38" s="8">
        <v>31700</v>
      </c>
      <c r="J38" s="7"/>
      <c r="K38" s="36">
        <f t="shared" si="8"/>
        <v>115500</v>
      </c>
      <c r="L38" s="22">
        <f t="shared" si="6"/>
        <v>0.1155</v>
      </c>
    </row>
    <row r="39" spans="2:12" ht="13.5">
      <c r="B39" s="1" t="s">
        <v>6</v>
      </c>
      <c r="C39" s="6">
        <v>78000</v>
      </c>
      <c r="D39" s="8">
        <v>27900</v>
      </c>
      <c r="E39" s="7"/>
      <c r="F39" s="36">
        <f t="shared" si="7"/>
        <v>105900</v>
      </c>
      <c r="G39" s="22">
        <f t="shared" si="5"/>
        <v>0.1059</v>
      </c>
      <c r="H39" s="6">
        <v>89500</v>
      </c>
      <c r="I39" s="8">
        <v>30800</v>
      </c>
      <c r="J39" s="7"/>
      <c r="K39" s="36">
        <f t="shared" si="8"/>
        <v>120300</v>
      </c>
      <c r="L39" s="22">
        <f t="shared" si="6"/>
        <v>0.1203</v>
      </c>
    </row>
    <row r="40" spans="2:12" ht="13.5">
      <c r="B40" s="1" t="s">
        <v>7</v>
      </c>
      <c r="C40" s="6">
        <v>103650</v>
      </c>
      <c r="D40" s="8">
        <v>29140</v>
      </c>
      <c r="E40" s="7"/>
      <c r="F40" s="36">
        <f t="shared" si="7"/>
        <v>132790</v>
      </c>
      <c r="G40" s="22">
        <f t="shared" si="5"/>
        <v>0.13279</v>
      </c>
      <c r="H40" s="6">
        <v>92310</v>
      </c>
      <c r="I40" s="8">
        <v>26740</v>
      </c>
      <c r="J40" s="7"/>
      <c r="K40" s="36">
        <f t="shared" si="8"/>
        <v>119050</v>
      </c>
      <c r="L40" s="22">
        <f t="shared" si="6"/>
        <v>0.11905</v>
      </c>
    </row>
    <row r="41" spans="2:12" ht="13.5">
      <c r="B41" s="1" t="s">
        <v>8</v>
      </c>
      <c r="C41" s="6">
        <v>104100</v>
      </c>
      <c r="D41" s="8">
        <v>23400</v>
      </c>
      <c r="E41" s="7"/>
      <c r="F41" s="36">
        <f t="shared" si="7"/>
        <v>127500</v>
      </c>
      <c r="G41" s="22">
        <f t="shared" si="5"/>
        <v>0.1275</v>
      </c>
      <c r="H41" s="6">
        <v>91600</v>
      </c>
      <c r="I41" s="8">
        <v>20500</v>
      </c>
      <c r="J41" s="7"/>
      <c r="K41" s="36">
        <f t="shared" si="8"/>
        <v>112100</v>
      </c>
      <c r="L41" s="22">
        <f t="shared" si="6"/>
        <v>0.1121</v>
      </c>
    </row>
    <row r="42" spans="2:12" ht="13.5">
      <c r="B42" s="1" t="s">
        <v>9</v>
      </c>
      <c r="C42" s="6">
        <v>102200</v>
      </c>
      <c r="D42" s="8">
        <v>46600</v>
      </c>
      <c r="E42" s="7"/>
      <c r="F42" s="36">
        <f t="shared" si="7"/>
        <v>148800</v>
      </c>
      <c r="G42" s="22">
        <f t="shared" si="5"/>
        <v>0.1488</v>
      </c>
      <c r="H42" s="6">
        <v>91500</v>
      </c>
      <c r="I42" s="8">
        <v>42000</v>
      </c>
      <c r="J42" s="7"/>
      <c r="K42" s="36">
        <f t="shared" si="8"/>
        <v>133500</v>
      </c>
      <c r="L42" s="22">
        <f t="shared" si="6"/>
        <v>0.1335</v>
      </c>
    </row>
    <row r="43" spans="2:12" ht="14.25" thickBot="1">
      <c r="B43" s="1" t="s">
        <v>10</v>
      </c>
      <c r="C43" s="139">
        <v>74100</v>
      </c>
      <c r="D43" s="140">
        <v>36400</v>
      </c>
      <c r="E43" s="141"/>
      <c r="F43" s="142">
        <f t="shared" si="7"/>
        <v>110500</v>
      </c>
      <c r="G43" s="143">
        <f t="shared" si="5"/>
        <v>0.1105</v>
      </c>
      <c r="H43" s="6">
        <v>64000</v>
      </c>
      <c r="I43" s="8">
        <v>31700</v>
      </c>
      <c r="J43" s="7"/>
      <c r="K43" s="36">
        <f t="shared" si="8"/>
        <v>95700</v>
      </c>
      <c r="L43" s="22">
        <f t="shared" si="6"/>
        <v>0.0957</v>
      </c>
    </row>
    <row r="44" spans="2:12" ht="14.25" thickBot="1">
      <c r="B44" s="42" t="s">
        <v>399</v>
      </c>
      <c r="C44" s="153">
        <v>77700</v>
      </c>
      <c r="D44" s="149">
        <v>26800</v>
      </c>
      <c r="E44" s="150"/>
      <c r="F44" s="151">
        <f t="shared" si="7"/>
        <v>104500</v>
      </c>
      <c r="G44" s="152">
        <f t="shared" si="5"/>
        <v>0.1045</v>
      </c>
      <c r="H44" s="36">
        <v>88500</v>
      </c>
      <c r="I44" s="8">
        <v>30400</v>
      </c>
      <c r="J44" s="7"/>
      <c r="K44" s="36">
        <f t="shared" si="8"/>
        <v>118900</v>
      </c>
      <c r="L44" s="22">
        <f t="shared" si="6"/>
        <v>0.1189</v>
      </c>
    </row>
    <row r="45" spans="2:12" ht="13.5">
      <c r="B45" s="1" t="s">
        <v>12</v>
      </c>
      <c r="C45" s="144">
        <v>102200</v>
      </c>
      <c r="D45" s="145">
        <v>28000</v>
      </c>
      <c r="E45" s="146"/>
      <c r="F45" s="147">
        <f t="shared" si="7"/>
        <v>130200</v>
      </c>
      <c r="G45" s="148">
        <f t="shared" si="5"/>
        <v>0.1302</v>
      </c>
      <c r="H45" s="6">
        <v>92700</v>
      </c>
      <c r="I45" s="8">
        <v>25500</v>
      </c>
      <c r="J45" s="7"/>
      <c r="K45" s="36">
        <f t="shared" si="8"/>
        <v>118200</v>
      </c>
      <c r="L45" s="22">
        <f t="shared" si="6"/>
        <v>0.1182</v>
      </c>
    </row>
    <row r="46" spans="2:12" ht="13.5">
      <c r="B46" s="1" t="s">
        <v>13</v>
      </c>
      <c r="C46" s="6">
        <v>103200</v>
      </c>
      <c r="D46" s="8">
        <v>30400</v>
      </c>
      <c r="E46" s="7"/>
      <c r="F46" s="36">
        <f t="shared" si="7"/>
        <v>133600</v>
      </c>
      <c r="G46" s="22">
        <f t="shared" si="5"/>
        <v>0.1336</v>
      </c>
      <c r="H46" s="6">
        <v>104000</v>
      </c>
      <c r="I46" s="8">
        <v>30500</v>
      </c>
      <c r="J46" s="7"/>
      <c r="K46" s="36">
        <f t="shared" si="8"/>
        <v>134500</v>
      </c>
      <c r="L46" s="22">
        <f t="shared" si="6"/>
        <v>0.1345</v>
      </c>
    </row>
    <row r="47" spans="2:12" ht="13.5">
      <c r="B47" s="1" t="s">
        <v>14</v>
      </c>
      <c r="C47" s="6">
        <v>85000</v>
      </c>
      <c r="D47" s="8">
        <v>32100</v>
      </c>
      <c r="E47" s="7"/>
      <c r="F47" s="36">
        <f t="shared" si="7"/>
        <v>117100</v>
      </c>
      <c r="G47" s="22">
        <f t="shared" si="5"/>
        <v>0.1171</v>
      </c>
      <c r="H47" s="6">
        <v>74000</v>
      </c>
      <c r="I47" s="8">
        <v>27900</v>
      </c>
      <c r="J47" s="7"/>
      <c r="K47" s="36">
        <f t="shared" si="8"/>
        <v>101900</v>
      </c>
      <c r="L47" s="22">
        <f t="shared" si="6"/>
        <v>0.1019</v>
      </c>
    </row>
    <row r="48" spans="2:12" ht="13.5">
      <c r="B48" s="1" t="s">
        <v>15</v>
      </c>
      <c r="C48" s="6">
        <v>65700</v>
      </c>
      <c r="D48" s="8">
        <v>23300</v>
      </c>
      <c r="E48" s="7"/>
      <c r="F48" s="36">
        <f t="shared" si="7"/>
        <v>89000</v>
      </c>
      <c r="G48" s="22">
        <f t="shared" si="5"/>
        <v>0.089</v>
      </c>
      <c r="H48" s="6">
        <v>58700</v>
      </c>
      <c r="I48" s="8">
        <v>20800</v>
      </c>
      <c r="J48" s="7"/>
      <c r="K48" s="36">
        <f t="shared" si="8"/>
        <v>79500</v>
      </c>
      <c r="L48" s="22">
        <f t="shared" si="6"/>
        <v>0.0795</v>
      </c>
    </row>
    <row r="49" spans="2:12" ht="13.5">
      <c r="B49" s="1" t="s">
        <v>16</v>
      </c>
      <c r="C49" s="6">
        <v>39200</v>
      </c>
      <c r="D49" s="8">
        <v>20000</v>
      </c>
      <c r="E49" s="7"/>
      <c r="F49" s="36">
        <f t="shared" si="7"/>
        <v>59200</v>
      </c>
      <c r="G49" s="22">
        <f t="shared" si="5"/>
        <v>0.0592</v>
      </c>
      <c r="H49" s="6">
        <v>57100</v>
      </c>
      <c r="I49" s="8">
        <v>27300</v>
      </c>
      <c r="J49" s="7"/>
      <c r="K49" s="36">
        <f t="shared" si="8"/>
        <v>84400</v>
      </c>
      <c r="L49" s="22">
        <f t="shared" si="6"/>
        <v>0.0844</v>
      </c>
    </row>
    <row r="50" spans="2:12" ht="13.5">
      <c r="B50" s="1"/>
      <c r="C50" s="6"/>
      <c r="D50" s="8"/>
      <c r="E50" s="7"/>
      <c r="F50" s="36"/>
      <c r="G50" s="22"/>
      <c r="H50" s="6"/>
      <c r="I50" s="8"/>
      <c r="J50" s="7"/>
      <c r="K50" s="36"/>
      <c r="L50" s="22"/>
    </row>
    <row r="51" spans="2:12" ht="13.5">
      <c r="B51" s="1" t="s">
        <v>17</v>
      </c>
      <c r="C51" s="6">
        <f aca="true" t="shared" si="9" ref="C51:L51">AVERAGE(C33:C49)</f>
        <v>88885.29411764706</v>
      </c>
      <c r="D51" s="8">
        <f t="shared" si="9"/>
        <v>29249.41176470588</v>
      </c>
      <c r="E51" s="7" t="e">
        <f t="shared" si="9"/>
        <v>#DIV/0!</v>
      </c>
      <c r="F51" s="36">
        <f t="shared" si="9"/>
        <v>118134.70588235294</v>
      </c>
      <c r="G51" s="22">
        <f t="shared" si="9"/>
        <v>0.11813470588235295</v>
      </c>
      <c r="H51" s="6">
        <f t="shared" si="9"/>
        <v>85424.11764705883</v>
      </c>
      <c r="I51" s="8">
        <f t="shared" si="9"/>
        <v>28220</v>
      </c>
      <c r="J51" s="191" t="e">
        <f t="shared" si="9"/>
        <v>#DIV/0!</v>
      </c>
      <c r="K51" s="36">
        <f t="shared" si="9"/>
        <v>113644.11764705883</v>
      </c>
      <c r="L51" s="22">
        <f t="shared" si="9"/>
        <v>0.11364411764705883</v>
      </c>
    </row>
    <row r="52" spans="2:7" ht="13.5">
      <c r="B52" s="268" t="s">
        <v>402</v>
      </c>
      <c r="C52" s="269"/>
      <c r="D52" s="269"/>
      <c r="E52" s="269"/>
      <c r="F52" s="270"/>
      <c r="G52" s="270"/>
    </row>
    <row r="70" spans="2:4" ht="13.5">
      <c r="B70" s="207" t="s">
        <v>143</v>
      </c>
      <c r="C70" s="207"/>
      <c r="D70" s="207"/>
    </row>
    <row r="71" spans="2:12" ht="13.5">
      <c r="B71" s="202"/>
      <c r="C71" s="232" t="s">
        <v>136</v>
      </c>
      <c r="D71" s="233"/>
      <c r="E71" s="233"/>
      <c r="F71" s="233"/>
      <c r="G71" s="234"/>
      <c r="H71" s="267" t="s">
        <v>298</v>
      </c>
      <c r="I71" s="246"/>
      <c r="J71" s="246"/>
      <c r="K71" s="246"/>
      <c r="L71" s="247"/>
    </row>
    <row r="72" spans="2:12" ht="13.5">
      <c r="B72" s="202"/>
      <c r="C72" s="17" t="s">
        <v>158</v>
      </c>
      <c r="D72" s="37" t="s">
        <v>134</v>
      </c>
      <c r="E72" s="43" t="s">
        <v>135</v>
      </c>
      <c r="F72" s="38" t="s">
        <v>140</v>
      </c>
      <c r="G72" s="18" t="s">
        <v>142</v>
      </c>
      <c r="H72" s="17" t="s">
        <v>158</v>
      </c>
      <c r="I72" s="37" t="s">
        <v>134</v>
      </c>
      <c r="J72" s="43" t="s">
        <v>135</v>
      </c>
      <c r="K72" s="38" t="s">
        <v>139</v>
      </c>
      <c r="L72" s="18" t="s">
        <v>141</v>
      </c>
    </row>
    <row r="73" spans="2:12" ht="13.5">
      <c r="B73" s="1" t="s">
        <v>0</v>
      </c>
      <c r="C73" s="6">
        <v>241300</v>
      </c>
      <c r="D73" s="8">
        <v>70600</v>
      </c>
      <c r="E73" s="7">
        <v>69900</v>
      </c>
      <c r="F73" s="36">
        <f>SUM(C73:E73)</f>
        <v>381800</v>
      </c>
      <c r="G73" s="22">
        <f>+F73/2000000</f>
        <v>0.1909</v>
      </c>
      <c r="H73" s="6">
        <v>208900</v>
      </c>
      <c r="I73" s="8">
        <v>61800</v>
      </c>
      <c r="J73" s="7"/>
      <c r="K73" s="36">
        <f>SUM(H73:J73)</f>
        <v>270700</v>
      </c>
      <c r="L73" s="22">
        <f>+K73/2000000</f>
        <v>0.13535</v>
      </c>
    </row>
    <row r="74" spans="2:12" ht="13.5">
      <c r="B74" s="1" t="s">
        <v>1</v>
      </c>
      <c r="C74" s="6">
        <v>217700</v>
      </c>
      <c r="D74" s="8">
        <v>55600</v>
      </c>
      <c r="E74" s="7">
        <v>51600</v>
      </c>
      <c r="F74" s="36">
        <f aca="true" t="shared" si="10" ref="F74:F89">SUM(C74:E74)</f>
        <v>324900</v>
      </c>
      <c r="G74" s="22">
        <f aca="true" t="shared" si="11" ref="G74:G91">+F74/2000000</f>
        <v>0.16245</v>
      </c>
      <c r="H74" s="6">
        <v>186300</v>
      </c>
      <c r="I74" s="8">
        <v>48100</v>
      </c>
      <c r="J74" s="7"/>
      <c r="K74" s="36">
        <f aca="true" t="shared" si="12" ref="K74:K89">SUM(H74:J74)</f>
        <v>234400</v>
      </c>
      <c r="L74" s="22">
        <f aca="true" t="shared" si="13" ref="L74:L89">+K74/2000000</f>
        <v>0.1172</v>
      </c>
    </row>
    <row r="75" spans="2:12" ht="13.5">
      <c r="B75" s="1" t="s">
        <v>2</v>
      </c>
      <c r="C75" s="6">
        <v>219300</v>
      </c>
      <c r="D75" s="8">
        <v>63400</v>
      </c>
      <c r="E75" s="7">
        <v>51700</v>
      </c>
      <c r="F75" s="36">
        <f t="shared" si="10"/>
        <v>334400</v>
      </c>
      <c r="G75" s="22">
        <f t="shared" si="11"/>
        <v>0.1672</v>
      </c>
      <c r="H75" s="6">
        <v>189000</v>
      </c>
      <c r="I75" s="8">
        <v>54800</v>
      </c>
      <c r="J75" s="7"/>
      <c r="K75" s="36">
        <f t="shared" si="12"/>
        <v>243800</v>
      </c>
      <c r="L75" s="22">
        <f t="shared" si="13"/>
        <v>0.1219</v>
      </c>
    </row>
    <row r="76" spans="2:12" ht="13.5">
      <c r="B76" s="1" t="s">
        <v>3</v>
      </c>
      <c r="C76" s="6">
        <v>193500</v>
      </c>
      <c r="D76" s="8">
        <v>58000</v>
      </c>
      <c r="E76" s="7">
        <v>44200</v>
      </c>
      <c r="F76" s="36">
        <f t="shared" si="10"/>
        <v>295700</v>
      </c>
      <c r="G76" s="22">
        <f t="shared" si="11"/>
        <v>0.14785</v>
      </c>
      <c r="H76" s="6">
        <v>168100</v>
      </c>
      <c r="I76" s="8">
        <v>50600</v>
      </c>
      <c r="J76" s="7"/>
      <c r="K76" s="36">
        <f t="shared" si="12"/>
        <v>218700</v>
      </c>
      <c r="L76" s="22">
        <f t="shared" si="13"/>
        <v>0.10935</v>
      </c>
    </row>
    <row r="77" spans="2:12" ht="13.5">
      <c r="B77" s="1" t="s">
        <v>4</v>
      </c>
      <c r="C77" s="6">
        <v>208500</v>
      </c>
      <c r="D77" s="8">
        <v>67000</v>
      </c>
      <c r="E77" s="7">
        <v>47600</v>
      </c>
      <c r="F77" s="36">
        <f t="shared" si="10"/>
        <v>323100</v>
      </c>
      <c r="G77" s="22">
        <f t="shared" si="11"/>
        <v>0.16155</v>
      </c>
      <c r="H77" s="6">
        <v>180500</v>
      </c>
      <c r="I77" s="8">
        <v>58000</v>
      </c>
      <c r="J77" s="7"/>
      <c r="K77" s="36">
        <f t="shared" si="12"/>
        <v>238500</v>
      </c>
      <c r="L77" s="22">
        <f t="shared" si="13"/>
        <v>0.11925</v>
      </c>
    </row>
    <row r="78" spans="2:12" ht="13.5">
      <c r="B78" s="1" t="s">
        <v>5</v>
      </c>
      <c r="C78" s="6">
        <v>187000</v>
      </c>
      <c r="D78" s="8">
        <v>70700</v>
      </c>
      <c r="E78" s="7">
        <v>43000</v>
      </c>
      <c r="F78" s="36">
        <f t="shared" si="10"/>
        <v>300700</v>
      </c>
      <c r="G78" s="22">
        <f t="shared" si="11"/>
        <v>0.15035</v>
      </c>
      <c r="H78" s="6">
        <v>144700</v>
      </c>
      <c r="I78" s="8">
        <v>54900</v>
      </c>
      <c r="J78" s="7"/>
      <c r="K78" s="36">
        <f t="shared" si="12"/>
        <v>199600</v>
      </c>
      <c r="L78" s="22">
        <f t="shared" si="13"/>
        <v>0.0998</v>
      </c>
    </row>
    <row r="79" spans="2:12" ht="13.5">
      <c r="B79" s="1" t="s">
        <v>6</v>
      </c>
      <c r="C79" s="6">
        <v>204400</v>
      </c>
      <c r="D79" s="8">
        <v>72300</v>
      </c>
      <c r="E79" s="7">
        <v>49200</v>
      </c>
      <c r="F79" s="36">
        <f t="shared" si="10"/>
        <v>325900</v>
      </c>
      <c r="G79" s="22">
        <f t="shared" si="11"/>
        <v>0.16295</v>
      </c>
      <c r="H79" s="6">
        <v>174900</v>
      </c>
      <c r="I79" s="8">
        <v>64400</v>
      </c>
      <c r="J79" s="7"/>
      <c r="K79" s="36">
        <f t="shared" si="12"/>
        <v>239300</v>
      </c>
      <c r="L79" s="22">
        <f t="shared" si="13"/>
        <v>0.11965</v>
      </c>
    </row>
    <row r="80" spans="2:12" ht="13.5">
      <c r="B80" s="1" t="s">
        <v>7</v>
      </c>
      <c r="C80" s="6">
        <v>209370</v>
      </c>
      <c r="D80" s="8">
        <v>60740</v>
      </c>
      <c r="E80" s="7">
        <v>55940</v>
      </c>
      <c r="F80" s="36">
        <f t="shared" si="10"/>
        <v>326050</v>
      </c>
      <c r="G80" s="22">
        <f t="shared" si="11"/>
        <v>0.163025</v>
      </c>
      <c r="H80" s="6">
        <v>182010</v>
      </c>
      <c r="I80" s="8">
        <v>54740</v>
      </c>
      <c r="J80" s="7"/>
      <c r="K80" s="36">
        <f t="shared" si="12"/>
        <v>236750</v>
      </c>
      <c r="L80" s="22">
        <f t="shared" si="13"/>
        <v>0.118375</v>
      </c>
    </row>
    <row r="81" spans="2:12" ht="13.5">
      <c r="B81" s="1" t="s">
        <v>8</v>
      </c>
      <c r="C81" s="6">
        <v>238600</v>
      </c>
      <c r="D81" s="8">
        <v>53500</v>
      </c>
      <c r="E81" s="7">
        <v>40700</v>
      </c>
      <c r="F81" s="36">
        <f t="shared" si="10"/>
        <v>332800</v>
      </c>
      <c r="G81" s="22">
        <f t="shared" si="11"/>
        <v>0.1664</v>
      </c>
      <c r="H81" s="6">
        <v>182600</v>
      </c>
      <c r="I81" s="8">
        <v>40500</v>
      </c>
      <c r="J81" s="7"/>
      <c r="K81" s="36">
        <f t="shared" si="12"/>
        <v>223100</v>
      </c>
      <c r="L81" s="22">
        <f t="shared" si="13"/>
        <v>0.11155</v>
      </c>
    </row>
    <row r="82" spans="2:12" ht="13.5">
      <c r="B82" s="1" t="s">
        <v>9</v>
      </c>
      <c r="C82" s="6">
        <v>190800</v>
      </c>
      <c r="D82" s="8">
        <v>87600</v>
      </c>
      <c r="E82" s="7">
        <v>62800</v>
      </c>
      <c r="F82" s="36">
        <f t="shared" si="10"/>
        <v>341200</v>
      </c>
      <c r="G82" s="22">
        <f t="shared" si="11"/>
        <v>0.1706</v>
      </c>
      <c r="H82" s="6">
        <v>166000</v>
      </c>
      <c r="I82" s="8">
        <v>77000</v>
      </c>
      <c r="J82" s="7"/>
      <c r="K82" s="36">
        <f t="shared" si="12"/>
        <v>243000</v>
      </c>
      <c r="L82" s="22">
        <f t="shared" si="13"/>
        <v>0.1215</v>
      </c>
    </row>
    <row r="83" spans="2:12" ht="14.25" thickBot="1">
      <c r="B83" s="1" t="s">
        <v>10</v>
      </c>
      <c r="C83" s="139">
        <v>147600</v>
      </c>
      <c r="D83" s="140">
        <v>73200</v>
      </c>
      <c r="E83" s="141">
        <v>49800</v>
      </c>
      <c r="F83" s="142">
        <f t="shared" si="10"/>
        <v>270600</v>
      </c>
      <c r="G83" s="143">
        <f t="shared" si="11"/>
        <v>0.1353</v>
      </c>
      <c r="H83" s="6">
        <v>124200</v>
      </c>
      <c r="I83" s="8">
        <v>62200</v>
      </c>
      <c r="J83" s="7"/>
      <c r="K83" s="36">
        <f t="shared" si="12"/>
        <v>186400</v>
      </c>
      <c r="L83" s="22">
        <f t="shared" si="13"/>
        <v>0.0932</v>
      </c>
    </row>
    <row r="84" spans="2:12" ht="14.25" thickBot="1">
      <c r="B84" s="42" t="s">
        <v>400</v>
      </c>
      <c r="C84" s="153">
        <v>202300</v>
      </c>
      <c r="D84" s="149">
        <v>67900</v>
      </c>
      <c r="E84" s="150">
        <v>50300</v>
      </c>
      <c r="F84" s="151">
        <f t="shared" si="10"/>
        <v>320500</v>
      </c>
      <c r="G84" s="152">
        <f t="shared" si="11"/>
        <v>0.16025</v>
      </c>
      <c r="H84" s="36">
        <v>176000</v>
      </c>
      <c r="I84" s="8">
        <v>62300</v>
      </c>
      <c r="J84" s="7"/>
      <c r="K84" s="36">
        <f t="shared" si="12"/>
        <v>238300</v>
      </c>
      <c r="L84" s="22">
        <f t="shared" si="13"/>
        <v>0.11915</v>
      </c>
    </row>
    <row r="85" spans="2:12" ht="13.5">
      <c r="B85" s="1" t="s">
        <v>12</v>
      </c>
      <c r="C85" s="144">
        <v>229200</v>
      </c>
      <c r="D85" s="145">
        <v>63000</v>
      </c>
      <c r="E85" s="146">
        <v>52000</v>
      </c>
      <c r="F85" s="147">
        <f t="shared" si="10"/>
        <v>344200</v>
      </c>
      <c r="G85" s="148">
        <f t="shared" si="11"/>
        <v>0.1721</v>
      </c>
      <c r="H85" s="6">
        <v>180200</v>
      </c>
      <c r="I85" s="8">
        <v>50000</v>
      </c>
      <c r="J85" s="7"/>
      <c r="K85" s="36">
        <f t="shared" si="12"/>
        <v>230200</v>
      </c>
      <c r="L85" s="22">
        <f t="shared" si="13"/>
        <v>0.1151</v>
      </c>
    </row>
    <row r="86" spans="2:12" ht="13.5">
      <c r="B86" s="1" t="s">
        <v>13</v>
      </c>
      <c r="C86" s="6">
        <v>187200</v>
      </c>
      <c r="D86" s="8">
        <v>56000</v>
      </c>
      <c r="E86" s="7">
        <v>55040</v>
      </c>
      <c r="F86" s="36">
        <f t="shared" si="10"/>
        <v>298240</v>
      </c>
      <c r="G86" s="22">
        <f t="shared" si="11"/>
        <v>0.14912</v>
      </c>
      <c r="H86" s="6">
        <v>184000</v>
      </c>
      <c r="I86" s="8">
        <v>55000</v>
      </c>
      <c r="J86" s="7"/>
      <c r="K86" s="36">
        <f t="shared" si="12"/>
        <v>239000</v>
      </c>
      <c r="L86" s="22">
        <f t="shared" si="13"/>
        <v>0.1195</v>
      </c>
    </row>
    <row r="87" spans="2:12" ht="13.5">
      <c r="B87" s="1" t="s">
        <v>14</v>
      </c>
      <c r="C87" s="6">
        <v>172200</v>
      </c>
      <c r="D87" s="8">
        <v>65200</v>
      </c>
      <c r="E87" s="7">
        <v>54300</v>
      </c>
      <c r="F87" s="36">
        <f t="shared" si="10"/>
        <v>291700</v>
      </c>
      <c r="G87" s="22">
        <f t="shared" si="11"/>
        <v>0.14585</v>
      </c>
      <c r="H87" s="6">
        <v>146700</v>
      </c>
      <c r="I87" s="8">
        <v>55500</v>
      </c>
      <c r="J87" s="7"/>
      <c r="K87" s="36">
        <f t="shared" si="12"/>
        <v>202200</v>
      </c>
      <c r="L87" s="22">
        <f t="shared" si="13"/>
        <v>0.1011</v>
      </c>
    </row>
    <row r="88" spans="2:12" ht="13.5">
      <c r="B88" s="1" t="s">
        <v>15</v>
      </c>
      <c r="C88" s="6">
        <v>148100</v>
      </c>
      <c r="D88" s="8">
        <v>52700</v>
      </c>
      <c r="E88" s="7">
        <v>54700</v>
      </c>
      <c r="F88" s="36">
        <f t="shared" si="10"/>
        <v>255500</v>
      </c>
      <c r="G88" s="22">
        <f t="shared" si="11"/>
        <v>0.12775</v>
      </c>
      <c r="H88" s="6">
        <v>114100</v>
      </c>
      <c r="I88" s="8">
        <v>40700</v>
      </c>
      <c r="J88" s="7"/>
      <c r="K88" s="36">
        <f t="shared" si="12"/>
        <v>154800</v>
      </c>
      <c r="L88" s="22">
        <f t="shared" si="13"/>
        <v>0.0774</v>
      </c>
    </row>
    <row r="89" spans="2:12" ht="13.5">
      <c r="B89" s="1" t="s">
        <v>16</v>
      </c>
      <c r="C89" s="6">
        <v>150100</v>
      </c>
      <c r="D89" s="8">
        <v>71300</v>
      </c>
      <c r="E89" s="7">
        <v>50000</v>
      </c>
      <c r="F89" s="36">
        <f t="shared" si="10"/>
        <v>271400</v>
      </c>
      <c r="G89" s="22">
        <f t="shared" si="11"/>
        <v>0.1357</v>
      </c>
      <c r="H89" s="6">
        <v>114100</v>
      </c>
      <c r="I89" s="8">
        <v>53300</v>
      </c>
      <c r="J89" s="7"/>
      <c r="K89" s="36">
        <f t="shared" si="12"/>
        <v>167400</v>
      </c>
      <c r="L89" s="22">
        <f t="shared" si="13"/>
        <v>0.0837</v>
      </c>
    </row>
    <row r="90" spans="2:12" ht="13.5">
      <c r="B90" s="1"/>
      <c r="C90" s="6"/>
      <c r="D90" s="8"/>
      <c r="E90" s="7"/>
      <c r="F90" s="36"/>
      <c r="G90" s="22"/>
      <c r="H90" s="6"/>
      <c r="I90" s="8"/>
      <c r="J90" s="7"/>
      <c r="K90" s="36"/>
      <c r="L90" s="22"/>
    </row>
    <row r="91" spans="2:12" ht="13.5">
      <c r="B91" s="1" t="s">
        <v>17</v>
      </c>
      <c r="C91" s="6">
        <f>AVERAGE(C73:C89)</f>
        <v>196892.35294117648</v>
      </c>
      <c r="D91" s="8">
        <f>AVERAGE(D73:D89)</f>
        <v>65220</v>
      </c>
      <c r="E91" s="7">
        <f>AVERAGE(E73:E89)</f>
        <v>51928.23529411765</v>
      </c>
      <c r="F91" s="36">
        <f>AVERAGE(F73:F89)</f>
        <v>314040.5882352941</v>
      </c>
      <c r="G91" s="22">
        <f t="shared" si="11"/>
        <v>0.15702029411764704</v>
      </c>
      <c r="H91" s="6">
        <f>AVERAGE(H73:H89)</f>
        <v>166018.23529411765</v>
      </c>
      <c r="I91" s="8">
        <f>AVERAGE(I73:I89)</f>
        <v>55520</v>
      </c>
      <c r="J91" s="191" t="e">
        <f>AVERAGE(J73:J89)</f>
        <v>#DIV/0!</v>
      </c>
      <c r="K91" s="36">
        <f>AVERAGE(K73:K89)</f>
        <v>221538.23529411765</v>
      </c>
      <c r="L91" s="22">
        <f>+K91/2000000</f>
        <v>0.11076911764705882</v>
      </c>
    </row>
    <row r="92" spans="2:12" ht="13.5">
      <c r="B92" s="271" t="s">
        <v>403</v>
      </c>
      <c r="C92" s="270"/>
      <c r="D92" s="270"/>
      <c r="E92" s="270"/>
      <c r="F92" s="270"/>
      <c r="G92" s="270"/>
      <c r="H92" s="20"/>
      <c r="I92" s="20"/>
      <c r="J92" s="20"/>
      <c r="K92" s="20"/>
      <c r="L92" s="20"/>
    </row>
    <row r="93" spans="2:12" ht="13.5">
      <c r="B93" s="19"/>
      <c r="C93" s="20"/>
      <c r="D93" s="20"/>
      <c r="E93" s="20"/>
      <c r="F93" s="20"/>
      <c r="G93" s="26"/>
      <c r="H93" s="20"/>
      <c r="I93" s="20"/>
      <c r="J93" s="20"/>
      <c r="K93" s="20"/>
      <c r="L93" s="20"/>
    </row>
    <row r="94" spans="2:12" ht="13.5">
      <c r="B94" s="19"/>
      <c r="C94" s="20"/>
      <c r="D94" s="20"/>
      <c r="E94" s="20"/>
      <c r="F94" s="20"/>
      <c r="G94" s="26"/>
      <c r="H94" s="20"/>
      <c r="I94" s="20"/>
      <c r="J94" s="20"/>
      <c r="K94" s="20"/>
      <c r="L94" s="20"/>
    </row>
    <row r="96" spans="2:12" ht="13.5">
      <c r="B96" s="202"/>
      <c r="C96" s="267" t="s">
        <v>137</v>
      </c>
      <c r="D96" s="246"/>
      <c r="E96" s="246"/>
      <c r="F96" s="246"/>
      <c r="G96" s="247"/>
      <c r="H96" s="265"/>
      <c r="I96" s="266"/>
      <c r="J96" s="266"/>
      <c r="K96" s="266"/>
      <c r="L96" s="266"/>
    </row>
    <row r="97" spans="2:12" ht="13.5">
      <c r="B97" s="202"/>
      <c r="C97" s="17" t="s">
        <v>158</v>
      </c>
      <c r="D97" s="37" t="s">
        <v>134</v>
      </c>
      <c r="E97" s="43" t="s">
        <v>135</v>
      </c>
      <c r="F97" s="38" t="s">
        <v>140</v>
      </c>
      <c r="G97" s="18" t="s">
        <v>142</v>
      </c>
      <c r="H97" s="44"/>
      <c r="I97" s="45"/>
      <c r="J97" s="45"/>
      <c r="K97" s="45"/>
      <c r="L97" s="45"/>
    </row>
    <row r="98" spans="2:12" ht="13.5">
      <c r="B98" s="1" t="s">
        <v>0</v>
      </c>
      <c r="C98" s="6">
        <v>179000</v>
      </c>
      <c r="D98" s="8">
        <v>53600</v>
      </c>
      <c r="E98" s="7"/>
      <c r="F98" s="36">
        <f>SUM(C98:E98)</f>
        <v>232600</v>
      </c>
      <c r="G98" s="22">
        <f>+F98/2000000</f>
        <v>0.1163</v>
      </c>
      <c r="H98" s="46"/>
      <c r="I98" s="20"/>
      <c r="J98" s="20"/>
      <c r="K98" s="20"/>
      <c r="L98" s="26"/>
    </row>
    <row r="99" spans="2:12" ht="13.5">
      <c r="B99" s="1" t="s">
        <v>1</v>
      </c>
      <c r="C99" s="6">
        <v>156300</v>
      </c>
      <c r="D99" s="8">
        <v>40900</v>
      </c>
      <c r="E99" s="7"/>
      <c r="F99" s="36">
        <f aca="true" t="shared" si="14" ref="F99:F114">SUM(C99:E99)</f>
        <v>197200</v>
      </c>
      <c r="G99" s="22">
        <f aca="true" t="shared" si="15" ref="G99:G114">+F99/2000000</f>
        <v>0.0986</v>
      </c>
      <c r="H99" s="46"/>
      <c r="I99" s="20"/>
      <c r="J99" s="20"/>
      <c r="K99" s="20"/>
      <c r="L99" s="26"/>
    </row>
    <row r="100" spans="2:12" ht="13.5">
      <c r="B100" s="1" t="s">
        <v>2</v>
      </c>
      <c r="C100" s="6">
        <v>160000</v>
      </c>
      <c r="D100" s="8">
        <v>46500</v>
      </c>
      <c r="E100" s="7"/>
      <c r="F100" s="36">
        <f t="shared" si="14"/>
        <v>206500</v>
      </c>
      <c r="G100" s="22">
        <f t="shared" si="15"/>
        <v>0.10325</v>
      </c>
      <c r="H100" s="46"/>
      <c r="I100" s="20"/>
      <c r="J100" s="20"/>
      <c r="K100" s="20"/>
      <c r="L100" s="26"/>
    </row>
    <row r="101" spans="2:12" ht="13.5">
      <c r="B101" s="1" t="s">
        <v>3</v>
      </c>
      <c r="C101" s="6">
        <v>143100</v>
      </c>
      <c r="D101" s="8">
        <v>43400</v>
      </c>
      <c r="E101" s="7"/>
      <c r="F101" s="36">
        <f t="shared" si="14"/>
        <v>186500</v>
      </c>
      <c r="G101" s="22">
        <f t="shared" si="15"/>
        <v>0.09325</v>
      </c>
      <c r="H101" s="46"/>
      <c r="I101" s="20"/>
      <c r="J101" s="20"/>
      <c r="K101" s="20"/>
      <c r="L101" s="26"/>
    </row>
    <row r="102" spans="2:12" ht="13.5">
      <c r="B102" s="1" t="s">
        <v>4</v>
      </c>
      <c r="C102" s="6">
        <v>154000</v>
      </c>
      <c r="D102" s="8">
        <v>49500</v>
      </c>
      <c r="E102" s="7"/>
      <c r="F102" s="36">
        <f t="shared" si="14"/>
        <v>203500</v>
      </c>
      <c r="G102" s="22">
        <f t="shared" si="15"/>
        <v>0.10175</v>
      </c>
      <c r="H102" s="46"/>
      <c r="I102" s="20"/>
      <c r="J102" s="20"/>
      <c r="K102" s="20"/>
      <c r="L102" s="26"/>
    </row>
    <row r="103" spans="2:12" ht="13.5">
      <c r="B103" s="1" t="s">
        <v>5</v>
      </c>
      <c r="C103" s="6">
        <v>138800</v>
      </c>
      <c r="D103" s="8">
        <v>53700</v>
      </c>
      <c r="E103" s="7"/>
      <c r="F103" s="36">
        <f t="shared" si="14"/>
        <v>192500</v>
      </c>
      <c r="G103" s="22">
        <f t="shared" si="15"/>
        <v>0.09625</v>
      </c>
      <c r="H103" s="46"/>
      <c r="I103" s="20"/>
      <c r="J103" s="20"/>
      <c r="K103" s="20"/>
      <c r="L103" s="26"/>
    </row>
    <row r="104" spans="2:12" ht="13.5">
      <c r="B104" s="1" t="s">
        <v>6</v>
      </c>
      <c r="C104" s="6">
        <v>146500</v>
      </c>
      <c r="D104" s="8">
        <v>56800</v>
      </c>
      <c r="E104" s="7"/>
      <c r="F104" s="36">
        <f t="shared" si="14"/>
        <v>203300</v>
      </c>
      <c r="G104" s="22">
        <f t="shared" si="15"/>
        <v>0.10165</v>
      </c>
      <c r="H104" s="46"/>
      <c r="I104" s="20"/>
      <c r="J104" s="20"/>
      <c r="K104" s="20"/>
      <c r="L104" s="26"/>
    </row>
    <row r="105" spans="2:12" ht="13.5">
      <c r="B105" s="1" t="s">
        <v>7</v>
      </c>
      <c r="C105" s="6">
        <v>155310</v>
      </c>
      <c r="D105" s="8">
        <v>48740</v>
      </c>
      <c r="E105" s="7"/>
      <c r="F105" s="36">
        <f t="shared" si="14"/>
        <v>204050</v>
      </c>
      <c r="G105" s="22">
        <f t="shared" si="15"/>
        <v>0.102025</v>
      </c>
      <c r="H105" s="46"/>
      <c r="I105" s="20"/>
      <c r="J105" s="20"/>
      <c r="K105" s="20"/>
      <c r="L105" s="26"/>
    </row>
    <row r="106" spans="2:12" ht="13.5">
      <c r="B106" s="1" t="s">
        <v>8</v>
      </c>
      <c r="C106" s="6">
        <v>154600</v>
      </c>
      <c r="D106" s="8">
        <v>34000</v>
      </c>
      <c r="E106" s="7"/>
      <c r="F106" s="36">
        <f t="shared" si="14"/>
        <v>188600</v>
      </c>
      <c r="G106" s="22">
        <f t="shared" si="15"/>
        <v>0.0943</v>
      </c>
      <c r="H106" s="46"/>
      <c r="I106" s="20"/>
      <c r="J106" s="20"/>
      <c r="K106" s="20"/>
      <c r="L106" s="26"/>
    </row>
    <row r="107" spans="2:12" ht="13.5">
      <c r="B107" s="1" t="s">
        <v>9</v>
      </c>
      <c r="C107" s="6">
        <v>142500</v>
      </c>
      <c r="D107" s="8">
        <v>67000</v>
      </c>
      <c r="E107" s="7"/>
      <c r="F107" s="36">
        <f t="shared" si="14"/>
        <v>209500</v>
      </c>
      <c r="G107" s="22">
        <f t="shared" si="15"/>
        <v>0.10475</v>
      </c>
      <c r="H107" s="46"/>
      <c r="I107" s="20"/>
      <c r="J107" s="20"/>
      <c r="K107" s="20"/>
      <c r="L107" s="26"/>
    </row>
    <row r="108" spans="2:12" ht="13.5">
      <c r="B108" s="1" t="s">
        <v>10</v>
      </c>
      <c r="C108" s="6">
        <v>102000</v>
      </c>
      <c r="D108" s="8">
        <v>51700</v>
      </c>
      <c r="E108" s="7"/>
      <c r="F108" s="36">
        <f t="shared" si="14"/>
        <v>153700</v>
      </c>
      <c r="G108" s="22">
        <f t="shared" si="15"/>
        <v>0.07685</v>
      </c>
      <c r="H108" s="46"/>
      <c r="I108" s="20"/>
      <c r="J108" s="20"/>
      <c r="K108" s="20"/>
      <c r="L108" s="26"/>
    </row>
    <row r="109" spans="2:12" ht="13.5">
      <c r="B109" s="1" t="s">
        <v>11</v>
      </c>
      <c r="C109" s="6">
        <v>150500</v>
      </c>
      <c r="D109" s="8">
        <v>56400</v>
      </c>
      <c r="E109" s="7"/>
      <c r="F109" s="36">
        <f t="shared" si="14"/>
        <v>206900</v>
      </c>
      <c r="G109" s="22">
        <f t="shared" si="15"/>
        <v>0.10345</v>
      </c>
      <c r="H109" s="46"/>
      <c r="I109" s="20"/>
      <c r="J109" s="20"/>
      <c r="K109" s="20"/>
      <c r="L109" s="26"/>
    </row>
    <row r="110" spans="2:12" ht="13.5">
      <c r="B110" s="1" t="s">
        <v>12</v>
      </c>
      <c r="C110" s="6">
        <v>155700</v>
      </c>
      <c r="D110" s="8">
        <v>43500</v>
      </c>
      <c r="E110" s="7"/>
      <c r="F110" s="36">
        <f t="shared" si="14"/>
        <v>199200</v>
      </c>
      <c r="G110" s="22">
        <f t="shared" si="15"/>
        <v>0.0996</v>
      </c>
      <c r="H110" s="46"/>
      <c r="I110" s="20"/>
      <c r="J110" s="20"/>
      <c r="K110" s="20"/>
      <c r="L110" s="26"/>
    </row>
    <row r="111" spans="2:12" ht="13.5">
      <c r="B111" s="1" t="s">
        <v>13</v>
      </c>
      <c r="C111" s="6">
        <v>159000</v>
      </c>
      <c r="D111" s="8">
        <v>47500</v>
      </c>
      <c r="E111" s="7"/>
      <c r="F111" s="36">
        <f t="shared" si="14"/>
        <v>206500</v>
      </c>
      <c r="G111" s="22">
        <f t="shared" si="15"/>
        <v>0.10325</v>
      </c>
      <c r="H111" s="46"/>
      <c r="I111" s="20"/>
      <c r="J111" s="20"/>
      <c r="K111" s="20"/>
      <c r="L111" s="26"/>
    </row>
    <row r="112" spans="2:12" ht="13.5">
      <c r="B112" s="1" t="s">
        <v>14</v>
      </c>
      <c r="C112" s="6">
        <v>122600</v>
      </c>
      <c r="D112" s="8">
        <v>46400</v>
      </c>
      <c r="E112" s="7"/>
      <c r="F112" s="36">
        <f t="shared" si="14"/>
        <v>169000</v>
      </c>
      <c r="G112" s="22">
        <f t="shared" si="15"/>
        <v>0.0845</v>
      </c>
      <c r="H112" s="46"/>
      <c r="I112" s="20"/>
      <c r="J112" s="20"/>
      <c r="K112" s="20"/>
      <c r="L112" s="26"/>
    </row>
    <row r="113" spans="2:12" ht="13.5">
      <c r="B113" s="1" t="s">
        <v>15</v>
      </c>
      <c r="C113" s="6">
        <v>97100</v>
      </c>
      <c r="D113" s="8">
        <v>34700</v>
      </c>
      <c r="E113" s="7"/>
      <c r="F113" s="36">
        <f t="shared" si="14"/>
        <v>131800</v>
      </c>
      <c r="G113" s="22">
        <f t="shared" si="15"/>
        <v>0.0659</v>
      </c>
      <c r="H113" s="46"/>
      <c r="I113" s="20"/>
      <c r="J113" s="20"/>
      <c r="K113" s="20"/>
      <c r="L113" s="26"/>
    </row>
    <row r="114" spans="2:12" ht="13.5">
      <c r="B114" s="1" t="s">
        <v>16</v>
      </c>
      <c r="C114" s="6">
        <v>96100</v>
      </c>
      <c r="D114" s="8">
        <v>44300</v>
      </c>
      <c r="E114" s="7"/>
      <c r="F114" s="36">
        <f t="shared" si="14"/>
        <v>140400</v>
      </c>
      <c r="G114" s="22">
        <f t="shared" si="15"/>
        <v>0.0702</v>
      </c>
      <c r="H114" s="46"/>
      <c r="I114" s="20"/>
      <c r="J114" s="20"/>
      <c r="K114" s="20"/>
      <c r="L114" s="26"/>
    </row>
    <row r="115" spans="2:12" ht="13.5">
      <c r="B115" s="1"/>
      <c r="C115" s="6"/>
      <c r="D115" s="8"/>
      <c r="E115" s="7"/>
      <c r="F115" s="36"/>
      <c r="G115" s="22"/>
      <c r="H115" s="46"/>
      <c r="I115" s="20"/>
      <c r="J115" s="20"/>
      <c r="K115" s="20"/>
      <c r="L115" s="26"/>
    </row>
    <row r="116" spans="2:12" ht="13.5">
      <c r="B116" s="1" t="s">
        <v>17</v>
      </c>
      <c r="C116" s="6">
        <f>AVERAGE(C98:C114)</f>
        <v>141947.64705882352</v>
      </c>
      <c r="D116" s="8">
        <f>AVERAGE(D98:D114)</f>
        <v>48155.294117647056</v>
      </c>
      <c r="E116" s="191" t="e">
        <f>AVERAGE(E98:E114)</f>
        <v>#DIV/0!</v>
      </c>
      <c r="F116" s="36">
        <f>AVERAGE(F98:F114)</f>
        <v>190102.9411764706</v>
      </c>
      <c r="G116" s="22">
        <f>+F116/2000000</f>
        <v>0.0950514705882353</v>
      </c>
      <c r="H116" s="46"/>
      <c r="I116" s="20"/>
      <c r="J116" s="20"/>
      <c r="K116" s="20"/>
      <c r="L116" s="26"/>
    </row>
    <row r="117" spans="2:12" ht="13.5">
      <c r="B117" s="19"/>
      <c r="C117" s="20"/>
      <c r="D117" s="20"/>
      <c r="E117" s="20"/>
      <c r="F117" s="20"/>
      <c r="G117" s="26"/>
      <c r="H117" s="20"/>
      <c r="I117" s="20"/>
      <c r="J117" s="20"/>
      <c r="K117" s="20"/>
      <c r="L117" s="26"/>
    </row>
    <row r="118" spans="2:12" ht="13.5">
      <c r="B118" s="19"/>
      <c r="C118" s="20"/>
      <c r="D118" s="20"/>
      <c r="E118" s="20"/>
      <c r="F118" s="20"/>
      <c r="G118" s="26"/>
      <c r="H118" s="20"/>
      <c r="I118" s="20"/>
      <c r="J118" s="20"/>
      <c r="K118" s="20"/>
      <c r="L118" s="26"/>
    </row>
    <row r="119" spans="2:12" ht="13.5">
      <c r="B119" s="19"/>
      <c r="C119" s="20"/>
      <c r="D119" s="20"/>
      <c r="E119" s="20"/>
      <c r="F119" s="20"/>
      <c r="G119" s="26"/>
      <c r="H119" s="20"/>
      <c r="I119" s="20"/>
      <c r="J119" s="20"/>
      <c r="K119" s="20"/>
      <c r="L119" s="26"/>
    </row>
    <row r="120" spans="2:12" ht="13.5">
      <c r="B120" s="19"/>
      <c r="C120" s="20"/>
      <c r="D120" s="20"/>
      <c r="E120" s="20"/>
      <c r="F120" s="20"/>
      <c r="G120" s="26"/>
      <c r="H120" s="20"/>
      <c r="I120" s="20"/>
      <c r="J120" s="20"/>
      <c r="K120" s="20"/>
      <c r="L120" s="26"/>
    </row>
    <row r="121" spans="2:12" ht="13.5">
      <c r="B121" s="19"/>
      <c r="C121" s="20"/>
      <c r="D121" s="20"/>
      <c r="E121" s="20"/>
      <c r="F121" s="20"/>
      <c r="G121" s="26"/>
      <c r="H121" s="20"/>
      <c r="I121" s="20"/>
      <c r="J121" s="20"/>
      <c r="K121" s="20"/>
      <c r="L121" s="26"/>
    </row>
    <row r="122" spans="2:12" ht="13.5">
      <c r="B122" s="19"/>
      <c r="C122" s="20"/>
      <c r="D122" s="20"/>
      <c r="E122" s="20"/>
      <c r="F122" s="20"/>
      <c r="G122" s="26"/>
      <c r="H122" s="20"/>
      <c r="I122" s="20"/>
      <c r="J122" s="20"/>
      <c r="K122" s="20"/>
      <c r="L122" s="26"/>
    </row>
    <row r="123" spans="2:12" ht="13.5">
      <c r="B123" s="19"/>
      <c r="C123" s="20"/>
      <c r="D123" s="20"/>
      <c r="E123" s="20"/>
      <c r="F123" s="20"/>
      <c r="G123" s="26"/>
      <c r="H123" s="20"/>
      <c r="I123" s="20"/>
      <c r="J123" s="20"/>
      <c r="K123" s="20"/>
      <c r="L123" s="26"/>
    </row>
    <row r="124" spans="2:12" ht="13.5">
      <c r="B124" s="19"/>
      <c r="C124" s="20"/>
      <c r="D124" s="20"/>
      <c r="E124" s="20"/>
      <c r="F124" s="20"/>
      <c r="G124" s="26"/>
      <c r="H124" s="20"/>
      <c r="I124" s="20"/>
      <c r="J124" s="20"/>
      <c r="K124" s="20"/>
      <c r="L124" s="26"/>
    </row>
    <row r="125" spans="2:12" ht="13.5">
      <c r="B125" s="19"/>
      <c r="C125" s="20"/>
      <c r="D125" s="20"/>
      <c r="E125" s="20"/>
      <c r="F125" s="20"/>
      <c r="G125" s="26"/>
      <c r="H125" s="20"/>
      <c r="I125" s="20"/>
      <c r="J125" s="20"/>
      <c r="K125" s="20"/>
      <c r="L125" s="26"/>
    </row>
    <row r="126" spans="2:12" ht="13.5">
      <c r="B126" s="19"/>
      <c r="C126" s="20"/>
      <c r="D126" s="20"/>
      <c r="E126" s="20"/>
      <c r="F126" s="20"/>
      <c r="G126" s="26"/>
      <c r="H126" s="20"/>
      <c r="I126" s="20"/>
      <c r="J126" s="20"/>
      <c r="K126" s="20"/>
      <c r="L126" s="26"/>
    </row>
    <row r="127" spans="2:12" ht="13.5">
      <c r="B127" s="19"/>
      <c r="C127" s="20"/>
      <c r="D127" s="20"/>
      <c r="E127" s="20"/>
      <c r="F127" s="20"/>
      <c r="G127" s="26"/>
      <c r="H127" s="20"/>
      <c r="I127" s="20"/>
      <c r="J127" s="20"/>
      <c r="K127" s="20"/>
      <c r="L127" s="26"/>
    </row>
    <row r="128" spans="2:12" ht="13.5">
      <c r="B128" s="19"/>
      <c r="C128" s="20"/>
      <c r="D128" s="20"/>
      <c r="E128" s="20"/>
      <c r="F128" s="20"/>
      <c r="G128" s="26"/>
      <c r="H128" s="20"/>
      <c r="I128" s="20"/>
      <c r="J128" s="20"/>
      <c r="K128" s="20"/>
      <c r="L128" s="26"/>
    </row>
    <row r="129" spans="2:12" ht="13.5">
      <c r="B129" s="19"/>
      <c r="C129" s="20"/>
      <c r="D129" s="20"/>
      <c r="E129" s="20"/>
      <c r="F129" s="20"/>
      <c r="G129" s="26"/>
      <c r="H129" s="20"/>
      <c r="I129" s="20"/>
      <c r="J129" s="20"/>
      <c r="K129" s="20"/>
      <c r="L129" s="26"/>
    </row>
    <row r="130" spans="2:12" ht="13.5">
      <c r="B130" s="19"/>
      <c r="C130" s="20"/>
      <c r="D130" s="20"/>
      <c r="E130" s="20"/>
      <c r="F130" s="20"/>
      <c r="G130" s="26"/>
      <c r="H130" s="20"/>
      <c r="I130" s="20"/>
      <c r="J130" s="20"/>
      <c r="K130" s="20"/>
      <c r="L130" s="26"/>
    </row>
    <row r="131" spans="2:12" ht="13.5">
      <c r="B131" s="19"/>
      <c r="C131" s="20"/>
      <c r="D131" s="20"/>
      <c r="E131" s="20"/>
      <c r="F131" s="20"/>
      <c r="G131" s="26"/>
      <c r="H131" s="20"/>
      <c r="I131" s="20"/>
      <c r="J131" s="20"/>
      <c r="K131" s="20"/>
      <c r="L131" s="26"/>
    </row>
    <row r="132" spans="2:12" ht="13.5">
      <c r="B132" s="19"/>
      <c r="C132" s="20"/>
      <c r="D132" s="20"/>
      <c r="E132" s="20"/>
      <c r="F132" s="20"/>
      <c r="G132" s="26"/>
      <c r="H132" s="20"/>
      <c r="I132" s="20"/>
      <c r="J132" s="20"/>
      <c r="K132" s="20"/>
      <c r="L132" s="26"/>
    </row>
    <row r="133" spans="2:12" ht="13.5">
      <c r="B133" s="19"/>
      <c r="C133" s="20"/>
      <c r="D133" s="20"/>
      <c r="E133" s="20"/>
      <c r="F133" s="20"/>
      <c r="G133" s="26"/>
      <c r="H133" s="20"/>
      <c r="I133" s="20"/>
      <c r="J133" s="20"/>
      <c r="K133" s="20"/>
      <c r="L133" s="26"/>
    </row>
    <row r="134" spans="2:12" ht="13.5">
      <c r="B134" s="19"/>
      <c r="C134" s="20"/>
      <c r="D134" s="20"/>
      <c r="E134" s="20"/>
      <c r="F134" s="20"/>
      <c r="G134" s="26"/>
      <c r="H134" s="20"/>
      <c r="I134" s="20"/>
      <c r="J134" s="20"/>
      <c r="K134" s="20"/>
      <c r="L134" s="26"/>
    </row>
    <row r="135" spans="2:12" ht="13.5">
      <c r="B135" s="19"/>
      <c r="C135" s="20"/>
      <c r="D135" s="20"/>
      <c r="E135" s="20"/>
      <c r="F135" s="20"/>
      <c r="G135" s="26"/>
      <c r="H135" s="20"/>
      <c r="I135" s="20"/>
      <c r="J135" s="20"/>
      <c r="K135" s="20"/>
      <c r="L135" s="26"/>
    </row>
    <row r="137" spans="2:4" ht="13.5">
      <c r="B137" s="207" t="s">
        <v>144</v>
      </c>
      <c r="C137" s="207"/>
      <c r="D137" s="207"/>
    </row>
    <row r="138" spans="2:12" ht="13.5">
      <c r="B138" s="202"/>
      <c r="C138" s="232" t="s">
        <v>136</v>
      </c>
      <c r="D138" s="233"/>
      <c r="E138" s="233"/>
      <c r="F138" s="233"/>
      <c r="G138" s="234"/>
      <c r="H138" s="267" t="s">
        <v>298</v>
      </c>
      <c r="I138" s="246"/>
      <c r="J138" s="246"/>
      <c r="K138" s="246"/>
      <c r="L138" s="247"/>
    </row>
    <row r="139" spans="2:12" ht="13.5">
      <c r="B139" s="202"/>
      <c r="C139" s="17" t="s">
        <v>158</v>
      </c>
      <c r="D139" s="37" t="s">
        <v>134</v>
      </c>
      <c r="E139" s="43" t="s">
        <v>135</v>
      </c>
      <c r="F139" s="38" t="s">
        <v>140</v>
      </c>
      <c r="G139" s="18" t="s">
        <v>142</v>
      </c>
      <c r="H139" s="17" t="s">
        <v>158</v>
      </c>
      <c r="I139" s="37" t="s">
        <v>134</v>
      </c>
      <c r="J139" s="43" t="s">
        <v>135</v>
      </c>
      <c r="K139" s="38" t="s">
        <v>139</v>
      </c>
      <c r="L139" s="18" t="s">
        <v>141</v>
      </c>
    </row>
    <row r="140" spans="2:12" ht="13.5">
      <c r="B140" s="1" t="s">
        <v>0</v>
      </c>
      <c r="C140" s="6">
        <v>347600</v>
      </c>
      <c r="D140" s="8">
        <v>102200</v>
      </c>
      <c r="E140" s="7">
        <v>104500</v>
      </c>
      <c r="F140" s="36">
        <f>SUM(C140:E140)</f>
        <v>554300</v>
      </c>
      <c r="G140" s="22">
        <f>+F140/3000000</f>
        <v>0.18476666666666666</v>
      </c>
      <c r="H140" s="6">
        <v>287800</v>
      </c>
      <c r="I140" s="8">
        <v>85800</v>
      </c>
      <c r="J140" s="7"/>
      <c r="K140" s="36">
        <f>SUM(H140:J140)</f>
        <v>373600</v>
      </c>
      <c r="L140" s="22">
        <f>+K140/3000000</f>
        <v>0.12453333333333333</v>
      </c>
    </row>
    <row r="141" spans="2:12" ht="13.5">
      <c r="B141" s="1" t="s">
        <v>1</v>
      </c>
      <c r="C141" s="6">
        <v>308300</v>
      </c>
      <c r="D141" s="8">
        <v>79500</v>
      </c>
      <c r="E141" s="7">
        <v>76200</v>
      </c>
      <c r="F141" s="36">
        <f aca="true" t="shared" si="16" ref="F141:F156">SUM(C141:E141)</f>
        <v>464000</v>
      </c>
      <c r="G141" s="22">
        <f aca="true" t="shared" si="17" ref="G141:G156">+F141/3000000</f>
        <v>0.15466666666666667</v>
      </c>
      <c r="H141" s="6">
        <v>248300</v>
      </c>
      <c r="I141" s="8">
        <v>65100</v>
      </c>
      <c r="J141" s="7"/>
      <c r="K141" s="36">
        <f aca="true" t="shared" si="18" ref="K141:K156">SUM(H141:J141)</f>
        <v>313400</v>
      </c>
      <c r="L141" s="22">
        <f aca="true" t="shared" si="19" ref="L141:L156">+K141/3000000</f>
        <v>0.10446666666666667</v>
      </c>
    </row>
    <row r="142" spans="2:12" ht="13.5">
      <c r="B142" s="1" t="s">
        <v>2</v>
      </c>
      <c r="C142" s="6">
        <v>312000</v>
      </c>
      <c r="D142" s="8">
        <v>90400</v>
      </c>
      <c r="E142" s="7">
        <v>75100</v>
      </c>
      <c r="F142" s="36">
        <f t="shared" si="16"/>
        <v>477500</v>
      </c>
      <c r="G142" s="22">
        <f t="shared" si="17"/>
        <v>0.15916666666666668</v>
      </c>
      <c r="H142" s="6">
        <v>254000</v>
      </c>
      <c r="I142" s="8">
        <v>73800</v>
      </c>
      <c r="J142" s="7"/>
      <c r="K142" s="36">
        <f t="shared" si="18"/>
        <v>327800</v>
      </c>
      <c r="L142" s="22">
        <f t="shared" si="19"/>
        <v>0.10926666666666666</v>
      </c>
    </row>
    <row r="143" spans="2:12" ht="13.5">
      <c r="B143" s="1" t="s">
        <v>3</v>
      </c>
      <c r="C143" s="6">
        <v>275100</v>
      </c>
      <c r="D143" s="8">
        <v>83000</v>
      </c>
      <c r="E143" s="7">
        <v>64000</v>
      </c>
      <c r="F143" s="36">
        <f t="shared" si="16"/>
        <v>422100</v>
      </c>
      <c r="G143" s="22">
        <f t="shared" si="17"/>
        <v>0.1407</v>
      </c>
      <c r="H143" s="6">
        <v>225100</v>
      </c>
      <c r="I143" s="8">
        <v>68600</v>
      </c>
      <c r="J143" s="7"/>
      <c r="K143" s="36">
        <f t="shared" si="18"/>
        <v>293700</v>
      </c>
      <c r="L143" s="22">
        <f t="shared" si="19"/>
        <v>0.0979</v>
      </c>
    </row>
    <row r="144" spans="2:12" ht="13.5">
      <c r="B144" s="1" t="s">
        <v>4</v>
      </c>
      <c r="C144" s="6">
        <v>298500</v>
      </c>
      <c r="D144" s="8">
        <v>96000</v>
      </c>
      <c r="E144" s="7">
        <v>61000</v>
      </c>
      <c r="F144" s="36">
        <f t="shared" si="16"/>
        <v>455500</v>
      </c>
      <c r="G144" s="22">
        <f t="shared" si="17"/>
        <v>0.15183333333333332</v>
      </c>
      <c r="H144" s="6">
        <v>245500</v>
      </c>
      <c r="I144" s="8">
        <v>79000</v>
      </c>
      <c r="J144" s="7"/>
      <c r="K144" s="36">
        <f t="shared" si="18"/>
        <v>324500</v>
      </c>
      <c r="L144" s="22">
        <f t="shared" si="19"/>
        <v>0.10816666666666666</v>
      </c>
    </row>
    <row r="145" spans="2:12" ht="13.5">
      <c r="B145" s="1" t="s">
        <v>5</v>
      </c>
      <c r="C145" s="6">
        <v>265800</v>
      </c>
      <c r="D145" s="8">
        <v>101200</v>
      </c>
      <c r="E145" s="7">
        <v>62500</v>
      </c>
      <c r="F145" s="36">
        <f t="shared" si="16"/>
        <v>429500</v>
      </c>
      <c r="G145" s="22">
        <f t="shared" si="17"/>
        <v>0.14316666666666666</v>
      </c>
      <c r="H145" s="6">
        <v>199700</v>
      </c>
      <c r="I145" s="8">
        <v>76900</v>
      </c>
      <c r="J145" s="7"/>
      <c r="K145" s="36">
        <f t="shared" si="18"/>
        <v>276600</v>
      </c>
      <c r="L145" s="22">
        <f t="shared" si="19"/>
        <v>0.0922</v>
      </c>
    </row>
    <row r="146" spans="2:12" ht="13.5">
      <c r="B146" s="1" t="s">
        <v>6</v>
      </c>
      <c r="C146" s="6">
        <v>288700</v>
      </c>
      <c r="D146" s="8">
        <v>105600</v>
      </c>
      <c r="E146" s="7">
        <v>72000</v>
      </c>
      <c r="F146" s="36">
        <f t="shared" si="16"/>
        <v>466300</v>
      </c>
      <c r="G146" s="22">
        <f t="shared" si="17"/>
        <v>0.15543333333333334</v>
      </c>
      <c r="H146" s="6">
        <v>231900</v>
      </c>
      <c r="I146" s="8">
        <v>90400</v>
      </c>
      <c r="J146" s="7"/>
      <c r="K146" s="36">
        <f t="shared" si="18"/>
        <v>322300</v>
      </c>
      <c r="L146" s="22">
        <f t="shared" si="19"/>
        <v>0.10743333333333334</v>
      </c>
    </row>
    <row r="147" spans="2:12" ht="13.5">
      <c r="B147" s="1" t="s">
        <v>7</v>
      </c>
      <c r="C147" s="6">
        <v>298410</v>
      </c>
      <c r="D147" s="8">
        <v>88740</v>
      </c>
      <c r="E147" s="7">
        <v>82740</v>
      </c>
      <c r="F147" s="36">
        <f t="shared" si="16"/>
        <v>469890</v>
      </c>
      <c r="G147" s="22">
        <f t="shared" si="17"/>
        <v>0.15663</v>
      </c>
      <c r="H147" s="6">
        <v>245010</v>
      </c>
      <c r="I147" s="8">
        <v>76740</v>
      </c>
      <c r="J147" s="7"/>
      <c r="K147" s="36">
        <f t="shared" si="18"/>
        <v>321750</v>
      </c>
      <c r="L147" s="22">
        <f t="shared" si="19"/>
        <v>0.10725</v>
      </c>
    </row>
    <row r="148" spans="2:12" ht="13.5">
      <c r="B148" s="1" t="s">
        <v>8</v>
      </c>
      <c r="C148" s="6">
        <v>301600</v>
      </c>
      <c r="D148" s="8">
        <v>67000</v>
      </c>
      <c r="E148" s="7">
        <v>52700</v>
      </c>
      <c r="F148" s="36">
        <f t="shared" si="16"/>
        <v>421300</v>
      </c>
      <c r="G148" s="22">
        <f t="shared" si="17"/>
        <v>0.14043333333333333</v>
      </c>
      <c r="H148" s="6">
        <v>245600</v>
      </c>
      <c r="I148" s="8">
        <v>54000</v>
      </c>
      <c r="J148" s="7"/>
      <c r="K148" s="36">
        <f t="shared" si="18"/>
        <v>299600</v>
      </c>
      <c r="L148" s="22">
        <f t="shared" si="19"/>
        <v>0.09986666666666667</v>
      </c>
    </row>
    <row r="149" spans="2:12" ht="13.5">
      <c r="B149" s="1" t="s">
        <v>9</v>
      </c>
      <c r="C149" s="6">
        <v>264000</v>
      </c>
      <c r="D149" s="8">
        <v>122000</v>
      </c>
      <c r="E149" s="7">
        <v>89000</v>
      </c>
      <c r="F149" s="36">
        <f t="shared" si="16"/>
        <v>475000</v>
      </c>
      <c r="G149" s="22">
        <f t="shared" si="17"/>
        <v>0.15833333333333333</v>
      </c>
      <c r="H149" s="6">
        <v>217000</v>
      </c>
      <c r="I149" s="8">
        <v>102000</v>
      </c>
      <c r="J149" s="7"/>
      <c r="K149" s="36">
        <f t="shared" si="18"/>
        <v>319000</v>
      </c>
      <c r="L149" s="22">
        <f t="shared" si="19"/>
        <v>0.10633333333333334</v>
      </c>
    </row>
    <row r="150" spans="2:12" ht="13.5">
      <c r="B150" s="1" t="s">
        <v>10</v>
      </c>
      <c r="C150" s="6">
        <v>206600</v>
      </c>
      <c r="D150" s="8">
        <v>103200</v>
      </c>
      <c r="E150" s="7">
        <v>71600</v>
      </c>
      <c r="F150" s="36">
        <f t="shared" si="16"/>
        <v>381400</v>
      </c>
      <c r="G150" s="22">
        <f t="shared" si="17"/>
        <v>0.12713333333333332</v>
      </c>
      <c r="H150" s="6">
        <v>162200</v>
      </c>
      <c r="I150" s="8">
        <v>82200</v>
      </c>
      <c r="J150" s="7"/>
      <c r="K150" s="36">
        <f t="shared" si="18"/>
        <v>244400</v>
      </c>
      <c r="L150" s="22">
        <f t="shared" si="19"/>
        <v>0.08146666666666667</v>
      </c>
    </row>
    <row r="151" spans="2:12" ht="13.5">
      <c r="B151" s="1" t="s">
        <v>11</v>
      </c>
      <c r="C151" s="6">
        <v>289000</v>
      </c>
      <c r="D151" s="8">
        <v>100100</v>
      </c>
      <c r="E151" s="7">
        <v>74000</v>
      </c>
      <c r="F151" s="36">
        <f t="shared" si="16"/>
        <v>463100</v>
      </c>
      <c r="G151" s="22">
        <f t="shared" si="17"/>
        <v>0.15436666666666668</v>
      </c>
      <c r="H151" s="6">
        <v>238000</v>
      </c>
      <c r="I151" s="8">
        <v>88300</v>
      </c>
      <c r="J151" s="7"/>
      <c r="K151" s="36">
        <f t="shared" si="18"/>
        <v>326300</v>
      </c>
      <c r="L151" s="22">
        <f t="shared" si="19"/>
        <v>0.10876666666666666</v>
      </c>
    </row>
    <row r="152" spans="2:12" ht="13.5">
      <c r="B152" s="1" t="s">
        <v>12</v>
      </c>
      <c r="C152" s="6">
        <v>292200</v>
      </c>
      <c r="D152" s="8">
        <v>81000</v>
      </c>
      <c r="E152" s="7">
        <v>70000</v>
      </c>
      <c r="F152" s="36">
        <f t="shared" si="16"/>
        <v>443200</v>
      </c>
      <c r="G152" s="22">
        <f t="shared" si="17"/>
        <v>0.14773333333333333</v>
      </c>
      <c r="H152" s="6">
        <v>243200</v>
      </c>
      <c r="I152" s="8">
        <v>68000</v>
      </c>
      <c r="J152" s="7"/>
      <c r="K152" s="36">
        <f t="shared" si="18"/>
        <v>311200</v>
      </c>
      <c r="L152" s="22">
        <f t="shared" si="19"/>
        <v>0.10373333333333333</v>
      </c>
    </row>
    <row r="153" spans="2:12" ht="13.5">
      <c r="B153" s="1" t="s">
        <v>13</v>
      </c>
      <c r="C153" s="6">
        <v>289000</v>
      </c>
      <c r="D153" s="8">
        <v>87000</v>
      </c>
      <c r="E153" s="7">
        <v>84800</v>
      </c>
      <c r="F153" s="36">
        <f t="shared" si="16"/>
        <v>460800</v>
      </c>
      <c r="G153" s="22">
        <f t="shared" si="17"/>
        <v>0.1536</v>
      </c>
      <c r="H153" s="6">
        <v>239000</v>
      </c>
      <c r="I153" s="8">
        <v>72000</v>
      </c>
      <c r="J153" s="7"/>
      <c r="K153" s="36">
        <f t="shared" si="18"/>
        <v>311000</v>
      </c>
      <c r="L153" s="22">
        <f t="shared" si="19"/>
        <v>0.10366666666666667</v>
      </c>
    </row>
    <row r="154" spans="2:12" ht="13.5">
      <c r="B154" s="1" t="s">
        <v>14</v>
      </c>
      <c r="C154" s="6">
        <v>243500</v>
      </c>
      <c r="D154" s="8">
        <v>92200</v>
      </c>
      <c r="E154" s="7">
        <v>78800</v>
      </c>
      <c r="F154" s="36">
        <f t="shared" si="16"/>
        <v>414500</v>
      </c>
      <c r="G154" s="22">
        <f t="shared" si="17"/>
        <v>0.13816666666666666</v>
      </c>
      <c r="H154" s="6">
        <v>195300</v>
      </c>
      <c r="I154" s="8">
        <v>74000</v>
      </c>
      <c r="J154" s="7"/>
      <c r="K154" s="36">
        <f t="shared" si="18"/>
        <v>269300</v>
      </c>
      <c r="L154" s="22">
        <f t="shared" si="19"/>
        <v>0.08976666666666666</v>
      </c>
    </row>
    <row r="155" spans="2:12" ht="13.5">
      <c r="B155" s="1" t="s">
        <v>15</v>
      </c>
      <c r="C155" s="6">
        <v>186500</v>
      </c>
      <c r="D155" s="8">
        <v>66600</v>
      </c>
      <c r="E155" s="7">
        <v>72700</v>
      </c>
      <c r="F155" s="36">
        <f t="shared" si="16"/>
        <v>325800</v>
      </c>
      <c r="G155" s="22">
        <f t="shared" si="17"/>
        <v>0.1086</v>
      </c>
      <c r="H155" s="6">
        <v>152500</v>
      </c>
      <c r="I155" s="8">
        <v>54600</v>
      </c>
      <c r="J155" s="7"/>
      <c r="K155" s="36">
        <f t="shared" si="18"/>
        <v>207100</v>
      </c>
      <c r="L155" s="22">
        <f t="shared" si="19"/>
        <v>0.06903333333333334</v>
      </c>
    </row>
    <row r="156" spans="2:12" ht="13.5">
      <c r="B156" s="1" t="s">
        <v>16</v>
      </c>
      <c r="C156" s="6">
        <v>189100</v>
      </c>
      <c r="D156" s="8">
        <v>88300</v>
      </c>
      <c r="E156" s="7">
        <v>65000</v>
      </c>
      <c r="F156" s="36">
        <f t="shared" si="16"/>
        <v>342400</v>
      </c>
      <c r="G156" s="22">
        <f t="shared" si="17"/>
        <v>0.11413333333333334</v>
      </c>
      <c r="H156" s="6">
        <v>153100</v>
      </c>
      <c r="I156" s="8">
        <v>70300</v>
      </c>
      <c r="J156" s="7"/>
      <c r="K156" s="36">
        <f t="shared" si="18"/>
        <v>223400</v>
      </c>
      <c r="L156" s="22">
        <f t="shared" si="19"/>
        <v>0.07446666666666667</v>
      </c>
    </row>
    <row r="157" spans="2:12" ht="13.5">
      <c r="B157" s="1"/>
      <c r="C157" s="6"/>
      <c r="D157" s="8"/>
      <c r="E157" s="7"/>
      <c r="F157" s="36"/>
      <c r="G157" s="22"/>
      <c r="H157" s="6"/>
      <c r="I157" s="8"/>
      <c r="J157" s="7"/>
      <c r="K157" s="36"/>
      <c r="L157" s="22"/>
    </row>
    <row r="158" spans="2:12" ht="13.5">
      <c r="B158" s="1" t="s">
        <v>17</v>
      </c>
      <c r="C158" s="6">
        <f>AVERAGE(C140:C156)</f>
        <v>273877.0588235294</v>
      </c>
      <c r="D158" s="8">
        <f>AVERAGE(D140:D156)</f>
        <v>91414.11764705883</v>
      </c>
      <c r="E158" s="7">
        <f>AVERAGE(E140:E156)</f>
        <v>73920</v>
      </c>
      <c r="F158" s="36">
        <f>AVERAGE(F140:F156)</f>
        <v>439211.17647058825</v>
      </c>
      <c r="G158" s="22">
        <f>+F158/3000000</f>
        <v>0.1464037254901961</v>
      </c>
      <c r="H158" s="6">
        <f>AVERAGE(H140:H156)</f>
        <v>222541.76470588235</v>
      </c>
      <c r="I158" s="8">
        <f>AVERAGE(I140:I156)</f>
        <v>75396.4705882353</v>
      </c>
      <c r="J158" s="191" t="e">
        <f>AVERAGE(J140:J156)</f>
        <v>#DIV/0!</v>
      </c>
      <c r="K158" s="36">
        <f>AVERAGE(K140:K156)</f>
        <v>297938.23529411765</v>
      </c>
      <c r="L158" s="22">
        <f>+K158/3000000</f>
        <v>0.09931274509803922</v>
      </c>
    </row>
    <row r="159" spans="2:12" ht="13.5">
      <c r="B159" s="19"/>
      <c r="C159" s="20"/>
      <c r="D159" s="20"/>
      <c r="E159" s="20"/>
      <c r="F159" s="20"/>
      <c r="G159" s="26"/>
      <c r="H159" s="20"/>
      <c r="I159" s="20"/>
      <c r="J159" s="20"/>
      <c r="K159" s="20"/>
      <c r="L159" s="20"/>
    </row>
    <row r="160" spans="2:12" ht="13.5">
      <c r="B160" s="19"/>
      <c r="C160" s="20"/>
      <c r="D160" s="20"/>
      <c r="E160" s="20"/>
      <c r="F160" s="20"/>
      <c r="G160" s="26"/>
      <c r="H160" s="20"/>
      <c r="I160" s="20"/>
      <c r="J160" s="20"/>
      <c r="K160" s="20"/>
      <c r="L160" s="20"/>
    </row>
    <row r="161" spans="2:12" ht="13.5">
      <c r="B161" s="19"/>
      <c r="C161" s="20"/>
      <c r="D161" s="20"/>
      <c r="E161" s="20"/>
      <c r="F161" s="20"/>
      <c r="G161" s="26"/>
      <c r="H161" s="20"/>
      <c r="I161" s="20"/>
      <c r="J161" s="20"/>
      <c r="K161" s="20"/>
      <c r="L161" s="20"/>
    </row>
    <row r="163" spans="2:12" ht="13.5">
      <c r="B163" s="202"/>
      <c r="C163" s="267" t="s">
        <v>137</v>
      </c>
      <c r="D163" s="246"/>
      <c r="E163" s="246"/>
      <c r="F163" s="246"/>
      <c r="G163" s="247"/>
      <c r="H163" s="265"/>
      <c r="I163" s="266"/>
      <c r="J163" s="266"/>
      <c r="K163" s="266"/>
      <c r="L163" s="266"/>
    </row>
    <row r="164" spans="2:12" ht="13.5">
      <c r="B164" s="202"/>
      <c r="C164" s="17" t="s">
        <v>158</v>
      </c>
      <c r="D164" s="37" t="s">
        <v>134</v>
      </c>
      <c r="E164" s="43" t="s">
        <v>135</v>
      </c>
      <c r="F164" s="38" t="s">
        <v>140</v>
      </c>
      <c r="G164" s="18" t="s">
        <v>142</v>
      </c>
      <c r="H164" s="44"/>
      <c r="I164" s="45"/>
      <c r="J164" s="45"/>
      <c r="K164" s="45"/>
      <c r="L164" s="45"/>
    </row>
    <row r="165" spans="2:12" ht="13.5">
      <c r="B165" s="1" t="s">
        <v>0</v>
      </c>
      <c r="C165" s="6">
        <v>257900</v>
      </c>
      <c r="D165" s="8">
        <v>77600</v>
      </c>
      <c r="E165" s="7"/>
      <c r="F165" s="36">
        <f>SUM(C165:E165)</f>
        <v>335500</v>
      </c>
      <c r="G165" s="22">
        <f>+F165/3000000</f>
        <v>0.11183333333333334</v>
      </c>
      <c r="H165" s="46"/>
      <c r="I165" s="20"/>
      <c r="J165" s="20"/>
      <c r="K165" s="20"/>
      <c r="L165" s="26"/>
    </row>
    <row r="166" spans="2:12" ht="13.5">
      <c r="B166" s="1" t="s">
        <v>1</v>
      </c>
      <c r="C166" s="6">
        <v>218300</v>
      </c>
      <c r="D166" s="8">
        <v>57900</v>
      </c>
      <c r="E166" s="7"/>
      <c r="F166" s="36">
        <f aca="true" t="shared" si="20" ref="F166:F181">SUM(C166:E166)</f>
        <v>276200</v>
      </c>
      <c r="G166" s="22">
        <f aca="true" t="shared" si="21" ref="G166:G181">+F166/3000000</f>
        <v>0.09206666666666667</v>
      </c>
      <c r="H166" s="46"/>
      <c r="I166" s="20"/>
      <c r="J166" s="20"/>
      <c r="K166" s="20"/>
      <c r="L166" s="26"/>
    </row>
    <row r="167" spans="2:12" ht="13.5">
      <c r="B167" s="1" t="s">
        <v>2</v>
      </c>
      <c r="C167" s="6">
        <v>225000</v>
      </c>
      <c r="D167" s="8">
        <v>65500</v>
      </c>
      <c r="E167" s="7"/>
      <c r="F167" s="36">
        <f t="shared" si="20"/>
        <v>290500</v>
      </c>
      <c r="G167" s="22">
        <f t="shared" si="21"/>
        <v>0.09683333333333333</v>
      </c>
      <c r="H167" s="46"/>
      <c r="I167" s="20"/>
      <c r="J167" s="20"/>
      <c r="K167" s="20"/>
      <c r="L167" s="26"/>
    </row>
    <row r="168" spans="2:12" ht="13.5">
      <c r="B168" s="1" t="s">
        <v>3</v>
      </c>
      <c r="C168" s="6">
        <v>200100</v>
      </c>
      <c r="D168" s="8">
        <v>61400</v>
      </c>
      <c r="E168" s="7"/>
      <c r="F168" s="36">
        <f t="shared" si="20"/>
        <v>261500</v>
      </c>
      <c r="G168" s="22">
        <f t="shared" si="21"/>
        <v>0.08716666666666667</v>
      </c>
      <c r="H168" s="46"/>
      <c r="I168" s="20"/>
      <c r="J168" s="20"/>
      <c r="K168" s="20"/>
      <c r="L168" s="26"/>
    </row>
    <row r="169" spans="2:12" ht="13.5">
      <c r="B169" s="1" t="s">
        <v>4</v>
      </c>
      <c r="C169" s="6">
        <v>219000</v>
      </c>
      <c r="D169" s="8">
        <v>70500</v>
      </c>
      <c r="E169" s="7"/>
      <c r="F169" s="36">
        <f t="shared" si="20"/>
        <v>289500</v>
      </c>
      <c r="G169" s="22">
        <f t="shared" si="21"/>
        <v>0.0965</v>
      </c>
      <c r="H169" s="46"/>
      <c r="I169" s="20"/>
      <c r="J169" s="20"/>
      <c r="K169" s="20"/>
      <c r="L169" s="26"/>
    </row>
    <row r="170" spans="2:12" ht="13.5">
      <c r="B170" s="1" t="s">
        <v>5</v>
      </c>
      <c r="C170" s="6">
        <v>193800</v>
      </c>
      <c r="D170" s="8">
        <v>75700</v>
      </c>
      <c r="E170" s="7"/>
      <c r="F170" s="36">
        <f t="shared" si="20"/>
        <v>269500</v>
      </c>
      <c r="G170" s="22">
        <f t="shared" si="21"/>
        <v>0.08983333333333333</v>
      </c>
      <c r="H170" s="46"/>
      <c r="I170" s="20"/>
      <c r="J170" s="20"/>
      <c r="K170" s="20"/>
      <c r="L170" s="26"/>
    </row>
    <row r="171" spans="2:12" ht="13.5">
      <c r="B171" s="1" t="s">
        <v>6</v>
      </c>
      <c r="C171" s="6">
        <v>203500</v>
      </c>
      <c r="D171" s="8">
        <v>82800</v>
      </c>
      <c r="E171" s="7"/>
      <c r="F171" s="36">
        <f t="shared" si="20"/>
        <v>286300</v>
      </c>
      <c r="G171" s="22">
        <f t="shared" si="21"/>
        <v>0.09543333333333333</v>
      </c>
      <c r="H171" s="46"/>
      <c r="I171" s="20"/>
      <c r="J171" s="20"/>
      <c r="K171" s="20"/>
      <c r="L171" s="26"/>
    </row>
    <row r="172" spans="2:12" ht="13.5">
      <c r="B172" s="1" t="s">
        <v>7</v>
      </c>
      <c r="C172" s="6">
        <v>218310</v>
      </c>
      <c r="D172" s="8">
        <v>70740</v>
      </c>
      <c r="E172" s="7"/>
      <c r="F172" s="36">
        <f t="shared" si="20"/>
        <v>289050</v>
      </c>
      <c r="G172" s="22">
        <f t="shared" si="21"/>
        <v>0.09635</v>
      </c>
      <c r="H172" s="46"/>
      <c r="I172" s="20"/>
      <c r="J172" s="20"/>
      <c r="K172" s="20"/>
      <c r="L172" s="26"/>
    </row>
    <row r="173" spans="2:12" ht="13.5">
      <c r="B173" s="1" t="s">
        <v>8</v>
      </c>
      <c r="C173" s="6">
        <v>217600</v>
      </c>
      <c r="D173" s="8">
        <v>47500</v>
      </c>
      <c r="E173" s="7"/>
      <c r="F173" s="36">
        <f t="shared" si="20"/>
        <v>265100</v>
      </c>
      <c r="G173" s="22">
        <f t="shared" si="21"/>
        <v>0.08836666666666666</v>
      </c>
      <c r="H173" s="46"/>
      <c r="I173" s="20"/>
      <c r="J173" s="20"/>
      <c r="K173" s="20"/>
      <c r="L173" s="26"/>
    </row>
    <row r="174" spans="2:12" ht="13.5">
      <c r="B174" s="1" t="s">
        <v>9</v>
      </c>
      <c r="C174" s="6">
        <v>193500</v>
      </c>
      <c r="D174" s="8">
        <v>92000</v>
      </c>
      <c r="E174" s="7"/>
      <c r="F174" s="36">
        <f t="shared" si="20"/>
        <v>285500</v>
      </c>
      <c r="G174" s="22">
        <f t="shared" si="21"/>
        <v>0.09516666666666666</v>
      </c>
      <c r="H174" s="46"/>
      <c r="I174" s="20"/>
      <c r="J174" s="20"/>
      <c r="K174" s="20"/>
      <c r="L174" s="26"/>
    </row>
    <row r="175" spans="2:12" ht="13.5">
      <c r="B175" s="1" t="s">
        <v>10</v>
      </c>
      <c r="C175" s="6">
        <v>140000</v>
      </c>
      <c r="D175" s="8">
        <v>71700</v>
      </c>
      <c r="E175" s="7"/>
      <c r="F175" s="36">
        <f t="shared" si="20"/>
        <v>211700</v>
      </c>
      <c r="G175" s="22">
        <f t="shared" si="21"/>
        <v>0.07056666666666667</v>
      </c>
      <c r="H175" s="46"/>
      <c r="I175" s="20"/>
      <c r="J175" s="20"/>
      <c r="K175" s="20"/>
      <c r="L175" s="26"/>
    </row>
    <row r="176" spans="2:12" ht="13.5">
      <c r="B176" s="1" t="s">
        <v>11</v>
      </c>
      <c r="C176" s="6">
        <v>212500</v>
      </c>
      <c r="D176" s="8">
        <v>82400</v>
      </c>
      <c r="E176" s="7"/>
      <c r="F176" s="36">
        <f t="shared" si="20"/>
        <v>294900</v>
      </c>
      <c r="G176" s="22">
        <f t="shared" si="21"/>
        <v>0.0983</v>
      </c>
      <c r="H176" s="46"/>
      <c r="I176" s="20"/>
      <c r="J176" s="20"/>
      <c r="K176" s="20"/>
      <c r="L176" s="26"/>
    </row>
    <row r="177" spans="2:12" ht="13.5">
      <c r="B177" s="1" t="s">
        <v>12</v>
      </c>
      <c r="C177" s="6">
        <v>218700</v>
      </c>
      <c r="D177" s="8">
        <v>61500</v>
      </c>
      <c r="E177" s="7"/>
      <c r="F177" s="36">
        <f t="shared" si="20"/>
        <v>280200</v>
      </c>
      <c r="G177" s="22">
        <f t="shared" si="21"/>
        <v>0.0934</v>
      </c>
      <c r="H177" s="46"/>
      <c r="I177" s="20"/>
      <c r="J177" s="20"/>
      <c r="K177" s="20"/>
      <c r="L177" s="26"/>
    </row>
    <row r="178" spans="2:12" ht="13.5">
      <c r="B178" s="1" t="s">
        <v>13</v>
      </c>
      <c r="C178" s="6">
        <v>214000</v>
      </c>
      <c r="D178" s="8">
        <v>64500</v>
      </c>
      <c r="E178" s="7"/>
      <c r="F178" s="36">
        <f t="shared" si="20"/>
        <v>278500</v>
      </c>
      <c r="G178" s="22">
        <f t="shared" si="21"/>
        <v>0.09283333333333334</v>
      </c>
      <c r="H178" s="46"/>
      <c r="I178" s="20"/>
      <c r="J178" s="20"/>
      <c r="K178" s="20"/>
      <c r="L178" s="26"/>
    </row>
    <row r="179" spans="2:12" ht="13.5">
      <c r="B179" s="1" t="s">
        <v>14</v>
      </c>
      <c r="C179" s="6">
        <v>171200</v>
      </c>
      <c r="D179" s="8">
        <v>64900</v>
      </c>
      <c r="E179" s="7"/>
      <c r="F179" s="36">
        <f t="shared" si="20"/>
        <v>236100</v>
      </c>
      <c r="G179" s="22">
        <f t="shared" si="21"/>
        <v>0.0787</v>
      </c>
      <c r="H179" s="46"/>
      <c r="I179" s="20"/>
      <c r="J179" s="20"/>
      <c r="K179" s="20"/>
      <c r="L179" s="26"/>
    </row>
    <row r="180" spans="2:12" ht="13.5">
      <c r="B180" s="1" t="s">
        <v>15</v>
      </c>
      <c r="C180" s="6">
        <v>135500</v>
      </c>
      <c r="D180" s="8">
        <v>48600</v>
      </c>
      <c r="E180" s="7"/>
      <c r="F180" s="36">
        <f t="shared" si="20"/>
        <v>184100</v>
      </c>
      <c r="G180" s="22">
        <f t="shared" si="21"/>
        <v>0.06136666666666667</v>
      </c>
      <c r="H180" s="46"/>
      <c r="I180" s="20"/>
      <c r="J180" s="20"/>
      <c r="K180" s="20"/>
      <c r="L180" s="26"/>
    </row>
    <row r="181" spans="2:12" ht="13.5">
      <c r="B181" s="1" t="s">
        <v>16</v>
      </c>
      <c r="C181" s="6">
        <v>135100</v>
      </c>
      <c r="D181" s="8">
        <v>61300</v>
      </c>
      <c r="E181" s="7"/>
      <c r="F181" s="36">
        <f t="shared" si="20"/>
        <v>196400</v>
      </c>
      <c r="G181" s="22">
        <f t="shared" si="21"/>
        <v>0.06546666666666667</v>
      </c>
      <c r="H181" s="46"/>
      <c r="I181" s="20"/>
      <c r="J181" s="20"/>
      <c r="K181" s="20"/>
      <c r="L181" s="26"/>
    </row>
    <row r="182" spans="2:12" ht="13.5">
      <c r="B182" s="1"/>
      <c r="C182" s="6"/>
      <c r="D182" s="8"/>
      <c r="E182" s="7"/>
      <c r="F182" s="36"/>
      <c r="G182" s="22"/>
      <c r="H182" s="46"/>
      <c r="I182" s="20"/>
      <c r="J182" s="20"/>
      <c r="K182" s="20"/>
      <c r="L182" s="26"/>
    </row>
    <row r="183" spans="2:12" ht="13.5">
      <c r="B183" s="1" t="s">
        <v>17</v>
      </c>
      <c r="C183" s="6">
        <f>AVERAGE(C165:C181)</f>
        <v>198471.17647058822</v>
      </c>
      <c r="D183" s="8">
        <f>AVERAGE(D165:D181)</f>
        <v>68031.76470588235</v>
      </c>
      <c r="E183" s="191" t="e">
        <f>AVERAGE(E165:E181)</f>
        <v>#DIV/0!</v>
      </c>
      <c r="F183" s="36">
        <f>AVERAGE(F165:F181)</f>
        <v>266502.9411764706</v>
      </c>
      <c r="G183" s="22">
        <f>+F183/3000000</f>
        <v>0.0888343137254902</v>
      </c>
      <c r="H183" s="46"/>
      <c r="I183" s="20"/>
      <c r="J183" s="20"/>
      <c r="K183" s="20"/>
      <c r="L183" s="26"/>
    </row>
    <row r="184" spans="2:12" ht="13.5">
      <c r="B184" s="19"/>
      <c r="C184" s="20"/>
      <c r="D184" s="20"/>
      <c r="E184" s="20"/>
      <c r="F184" s="20"/>
      <c r="G184" s="26"/>
      <c r="H184" s="20"/>
      <c r="I184" s="20"/>
      <c r="J184" s="20"/>
      <c r="K184" s="20"/>
      <c r="L184" s="26"/>
    </row>
    <row r="185" spans="2:12" ht="13.5">
      <c r="B185" s="19"/>
      <c r="C185" s="20"/>
      <c r="D185" s="20"/>
      <c r="E185" s="20"/>
      <c r="F185" s="20"/>
      <c r="G185" s="26"/>
      <c r="H185" s="20"/>
      <c r="I185" s="20"/>
      <c r="J185" s="20"/>
      <c r="K185" s="20"/>
      <c r="L185" s="26"/>
    </row>
    <row r="186" spans="2:12" ht="13.5">
      <c r="B186" s="19"/>
      <c r="C186" s="20"/>
      <c r="D186" s="20"/>
      <c r="E186" s="20"/>
      <c r="F186" s="20"/>
      <c r="G186" s="26"/>
      <c r="H186" s="20"/>
      <c r="I186" s="20"/>
      <c r="J186" s="20"/>
      <c r="K186" s="20"/>
      <c r="L186" s="26"/>
    </row>
    <row r="187" spans="2:12" ht="13.5">
      <c r="B187" s="19"/>
      <c r="C187" s="20"/>
      <c r="D187" s="20"/>
      <c r="E187" s="20"/>
      <c r="F187" s="20"/>
      <c r="G187" s="26"/>
      <c r="H187" s="20"/>
      <c r="I187" s="20"/>
      <c r="J187" s="20"/>
      <c r="K187" s="20"/>
      <c r="L187" s="26"/>
    </row>
    <row r="188" spans="2:12" ht="13.5">
      <c r="B188" s="19"/>
      <c r="C188" s="20"/>
      <c r="D188" s="20"/>
      <c r="E188" s="20"/>
      <c r="F188" s="20"/>
      <c r="G188" s="26"/>
      <c r="H188" s="20"/>
      <c r="I188" s="20"/>
      <c r="J188" s="20"/>
      <c r="K188" s="20"/>
      <c r="L188" s="26"/>
    </row>
    <row r="189" spans="2:12" ht="13.5">
      <c r="B189" s="19"/>
      <c r="C189" s="20"/>
      <c r="D189" s="20"/>
      <c r="E189" s="20"/>
      <c r="F189" s="20"/>
      <c r="G189" s="26"/>
      <c r="H189" s="20"/>
      <c r="I189" s="20"/>
      <c r="J189" s="20"/>
      <c r="K189" s="20"/>
      <c r="L189" s="26"/>
    </row>
    <row r="190" spans="2:12" ht="13.5">
      <c r="B190" s="19"/>
      <c r="C190" s="20"/>
      <c r="D190" s="20"/>
      <c r="E190" s="20"/>
      <c r="F190" s="20"/>
      <c r="G190" s="26"/>
      <c r="H190" s="20"/>
      <c r="I190" s="20"/>
      <c r="J190" s="20"/>
      <c r="K190" s="20"/>
      <c r="L190" s="26"/>
    </row>
    <row r="191" spans="2:12" ht="13.5">
      <c r="B191" s="19"/>
      <c r="C191" s="20"/>
      <c r="D191" s="20"/>
      <c r="E191" s="20"/>
      <c r="F191" s="20"/>
      <c r="G191" s="26"/>
      <c r="H191" s="20"/>
      <c r="I191" s="20"/>
      <c r="J191" s="20"/>
      <c r="K191" s="20"/>
      <c r="L191" s="26"/>
    </row>
    <row r="192" spans="2:12" ht="13.5">
      <c r="B192" s="19"/>
      <c r="C192" s="20"/>
      <c r="D192" s="20"/>
      <c r="E192" s="20"/>
      <c r="F192" s="20"/>
      <c r="G192" s="26"/>
      <c r="H192" s="20"/>
      <c r="I192" s="20"/>
      <c r="J192" s="20"/>
      <c r="K192" s="20"/>
      <c r="L192" s="26"/>
    </row>
    <row r="193" spans="2:12" ht="13.5">
      <c r="B193" s="19"/>
      <c r="C193" s="20"/>
      <c r="D193" s="20"/>
      <c r="E193" s="20"/>
      <c r="F193" s="20"/>
      <c r="G193" s="26"/>
      <c r="H193" s="20"/>
      <c r="I193" s="20"/>
      <c r="J193" s="20"/>
      <c r="K193" s="20"/>
      <c r="L193" s="26"/>
    </row>
    <row r="194" spans="2:12" ht="13.5">
      <c r="B194" s="19"/>
      <c r="C194" s="20"/>
      <c r="D194" s="20"/>
      <c r="E194" s="20"/>
      <c r="F194" s="20"/>
      <c r="G194" s="26"/>
      <c r="H194" s="20"/>
      <c r="I194" s="20"/>
      <c r="J194" s="20"/>
      <c r="K194" s="20"/>
      <c r="L194" s="26"/>
    </row>
    <row r="195" spans="2:12" ht="13.5">
      <c r="B195" s="19"/>
      <c r="C195" s="20"/>
      <c r="D195" s="20"/>
      <c r="E195" s="20"/>
      <c r="F195" s="20"/>
      <c r="G195" s="26"/>
      <c r="H195" s="20"/>
      <c r="I195" s="20"/>
      <c r="J195" s="20"/>
      <c r="K195" s="20"/>
      <c r="L195" s="26"/>
    </row>
    <row r="196" spans="2:12" ht="13.5">
      <c r="B196" s="19"/>
      <c r="C196" s="20"/>
      <c r="D196" s="20"/>
      <c r="E196" s="20"/>
      <c r="F196" s="20"/>
      <c r="G196" s="26"/>
      <c r="H196" s="20"/>
      <c r="I196" s="20"/>
      <c r="J196" s="20"/>
      <c r="K196" s="20"/>
      <c r="L196" s="26"/>
    </row>
    <row r="197" spans="2:12" ht="13.5">
      <c r="B197" s="19"/>
      <c r="C197" s="20"/>
      <c r="D197" s="20"/>
      <c r="E197" s="20"/>
      <c r="F197" s="20"/>
      <c r="G197" s="26"/>
      <c r="H197" s="20"/>
      <c r="I197" s="20"/>
      <c r="J197" s="20"/>
      <c r="K197" s="20"/>
      <c r="L197" s="26"/>
    </row>
    <row r="198" spans="2:12" ht="13.5">
      <c r="B198" s="19"/>
      <c r="C198" s="20"/>
      <c r="D198" s="20"/>
      <c r="E198" s="20"/>
      <c r="F198" s="20"/>
      <c r="G198" s="26"/>
      <c r="H198" s="20"/>
      <c r="I198" s="20"/>
      <c r="J198" s="20"/>
      <c r="K198" s="20"/>
      <c r="L198" s="26"/>
    </row>
    <row r="199" spans="2:12" ht="13.5">
      <c r="B199" s="19"/>
      <c r="C199" s="20"/>
      <c r="D199" s="20"/>
      <c r="E199" s="20"/>
      <c r="F199" s="20"/>
      <c r="G199" s="26"/>
      <c r="H199" s="20"/>
      <c r="I199" s="20"/>
      <c r="J199" s="20"/>
      <c r="K199" s="20"/>
      <c r="L199" s="26"/>
    </row>
    <row r="200" spans="2:12" ht="13.5">
      <c r="B200" s="19"/>
      <c r="C200" s="20"/>
      <c r="D200" s="20"/>
      <c r="E200" s="20"/>
      <c r="F200" s="20"/>
      <c r="G200" s="26"/>
      <c r="H200" s="20"/>
      <c r="I200" s="20"/>
      <c r="J200" s="20"/>
      <c r="K200" s="20"/>
      <c r="L200" s="26"/>
    </row>
    <row r="201" spans="2:12" ht="13.5">
      <c r="B201" s="19"/>
      <c r="C201" s="20"/>
      <c r="D201" s="20"/>
      <c r="E201" s="20"/>
      <c r="F201" s="20"/>
      <c r="G201" s="26"/>
      <c r="H201" s="20"/>
      <c r="I201" s="20"/>
      <c r="J201" s="20"/>
      <c r="K201" s="20"/>
      <c r="L201" s="26"/>
    </row>
    <row r="202" spans="2:12" ht="13.5">
      <c r="B202" s="19"/>
      <c r="C202" s="20"/>
      <c r="D202" s="20"/>
      <c r="E202" s="20"/>
      <c r="F202" s="20"/>
      <c r="G202" s="26"/>
      <c r="H202" s="20"/>
      <c r="I202" s="20"/>
      <c r="J202" s="20"/>
      <c r="K202" s="20"/>
      <c r="L202" s="26"/>
    </row>
    <row r="203" spans="2:12" ht="13.5">
      <c r="B203" s="19"/>
      <c r="C203" s="20"/>
      <c r="D203" s="20"/>
      <c r="E203" s="20"/>
      <c r="F203" s="20"/>
      <c r="G203" s="26"/>
      <c r="H203" s="20"/>
      <c r="I203" s="20"/>
      <c r="J203" s="20"/>
      <c r="K203" s="20"/>
      <c r="L203" s="26"/>
    </row>
    <row r="204" spans="2:4" ht="13.5">
      <c r="B204" s="207" t="s">
        <v>145</v>
      </c>
      <c r="C204" s="207"/>
      <c r="D204" s="207"/>
    </row>
    <row r="205" spans="2:12" ht="13.5">
      <c r="B205" s="202"/>
      <c r="C205" s="232" t="s">
        <v>136</v>
      </c>
      <c r="D205" s="233"/>
      <c r="E205" s="233"/>
      <c r="F205" s="233"/>
      <c r="G205" s="234"/>
      <c r="H205" s="267" t="s">
        <v>298</v>
      </c>
      <c r="I205" s="246"/>
      <c r="J205" s="246"/>
      <c r="K205" s="246"/>
      <c r="L205" s="247"/>
    </row>
    <row r="206" spans="2:12" ht="13.5">
      <c r="B206" s="202"/>
      <c r="C206" s="17" t="s">
        <v>158</v>
      </c>
      <c r="D206" s="37" t="s">
        <v>134</v>
      </c>
      <c r="E206" s="43" t="s">
        <v>135</v>
      </c>
      <c r="F206" s="38" t="s">
        <v>140</v>
      </c>
      <c r="G206" s="18" t="s">
        <v>142</v>
      </c>
      <c r="H206" s="17" t="s">
        <v>158</v>
      </c>
      <c r="I206" s="37" t="s">
        <v>134</v>
      </c>
      <c r="J206" s="43" t="s">
        <v>135</v>
      </c>
      <c r="K206" s="38" t="s">
        <v>139</v>
      </c>
      <c r="L206" s="18" t="s">
        <v>141</v>
      </c>
    </row>
    <row r="207" spans="2:12" ht="13.5">
      <c r="B207" s="1" t="s">
        <v>0</v>
      </c>
      <c r="C207" s="6">
        <v>505400</v>
      </c>
      <c r="D207" s="8">
        <v>150200</v>
      </c>
      <c r="E207" s="7">
        <v>160000</v>
      </c>
      <c r="F207" s="36">
        <f>SUM(C207:E207)</f>
        <v>815600</v>
      </c>
      <c r="G207" s="22">
        <f>+F207/5000000</f>
        <v>0.16312</v>
      </c>
      <c r="H207" s="6">
        <v>445600</v>
      </c>
      <c r="I207" s="8">
        <v>133800</v>
      </c>
      <c r="J207" s="7"/>
      <c r="K207" s="36">
        <f>SUM(H207:J207)</f>
        <v>579400</v>
      </c>
      <c r="L207" s="22">
        <f>+K207/5000000</f>
        <v>0.11588</v>
      </c>
    </row>
    <row r="208" spans="2:12" ht="13.5">
      <c r="B208" s="1" t="s">
        <v>1</v>
      </c>
      <c r="C208" s="6">
        <v>432300</v>
      </c>
      <c r="D208" s="8">
        <v>113500</v>
      </c>
      <c r="E208" s="7">
        <v>116200</v>
      </c>
      <c r="F208" s="36">
        <f aca="true" t="shared" si="22" ref="F208:F223">SUM(C208:E208)</f>
        <v>662000</v>
      </c>
      <c r="G208" s="22">
        <f aca="true" t="shared" si="23" ref="G208:G223">+F208/5000000</f>
        <v>0.1324</v>
      </c>
      <c r="H208" s="6">
        <v>372300</v>
      </c>
      <c r="I208" s="8">
        <v>99100</v>
      </c>
      <c r="J208" s="7"/>
      <c r="K208" s="36">
        <f aca="true" t="shared" si="24" ref="K208:K223">SUM(H208:J208)</f>
        <v>471400</v>
      </c>
      <c r="L208" s="22">
        <f aca="true" t="shared" si="25" ref="L208:L223">+K208/5000000</f>
        <v>0.09428</v>
      </c>
    </row>
    <row r="209" spans="2:12" ht="13.5">
      <c r="B209" s="1" t="s">
        <v>2</v>
      </c>
      <c r="C209" s="6">
        <v>442000</v>
      </c>
      <c r="D209" s="8">
        <v>128400</v>
      </c>
      <c r="E209" s="7">
        <v>111100</v>
      </c>
      <c r="F209" s="36">
        <f t="shared" si="22"/>
        <v>681500</v>
      </c>
      <c r="G209" s="22">
        <f t="shared" si="23"/>
        <v>0.1363</v>
      </c>
      <c r="H209" s="6">
        <v>38400</v>
      </c>
      <c r="I209" s="8">
        <v>111800</v>
      </c>
      <c r="J209" s="7"/>
      <c r="K209" s="36">
        <f t="shared" si="24"/>
        <v>150200</v>
      </c>
      <c r="L209" s="22">
        <f t="shared" si="25"/>
        <v>0.03004</v>
      </c>
    </row>
    <row r="210" spans="2:12" ht="13.5">
      <c r="B210" s="1" t="s">
        <v>3</v>
      </c>
      <c r="C210" s="6">
        <v>389100</v>
      </c>
      <c r="D210" s="8">
        <v>119000</v>
      </c>
      <c r="E210" s="7"/>
      <c r="F210" s="36">
        <f t="shared" si="22"/>
        <v>508100</v>
      </c>
      <c r="G210" s="22">
        <f t="shared" si="23"/>
        <v>0.10162</v>
      </c>
      <c r="H210" s="6">
        <v>339100</v>
      </c>
      <c r="I210" s="8">
        <v>104600</v>
      </c>
      <c r="J210" s="7"/>
      <c r="K210" s="36">
        <f t="shared" si="24"/>
        <v>443700</v>
      </c>
      <c r="L210" s="22">
        <f t="shared" si="25"/>
        <v>0.08874</v>
      </c>
    </row>
    <row r="211" spans="2:12" ht="13.5">
      <c r="B211" s="1" t="s">
        <v>4</v>
      </c>
      <c r="C211" s="6">
        <v>428500</v>
      </c>
      <c r="D211" s="8">
        <v>138000</v>
      </c>
      <c r="E211" s="7">
        <v>97000</v>
      </c>
      <c r="F211" s="36">
        <f t="shared" si="22"/>
        <v>663500</v>
      </c>
      <c r="G211" s="22">
        <f t="shared" si="23"/>
        <v>0.1327</v>
      </c>
      <c r="H211" s="6">
        <v>375500</v>
      </c>
      <c r="I211" s="8">
        <v>121000</v>
      </c>
      <c r="J211" s="7"/>
      <c r="K211" s="36">
        <f t="shared" si="24"/>
        <v>496500</v>
      </c>
      <c r="L211" s="22">
        <f t="shared" si="25"/>
        <v>0.0993</v>
      </c>
    </row>
    <row r="212" spans="2:12" ht="13.5">
      <c r="B212" s="1" t="s">
        <v>5</v>
      </c>
      <c r="C212" s="6">
        <v>375800</v>
      </c>
      <c r="D212" s="8">
        <v>145200</v>
      </c>
      <c r="E212" s="7">
        <v>92500</v>
      </c>
      <c r="F212" s="36">
        <f t="shared" si="22"/>
        <v>613500</v>
      </c>
      <c r="G212" s="22">
        <f t="shared" si="23"/>
        <v>0.1227</v>
      </c>
      <c r="H212" s="6"/>
      <c r="I212" s="8"/>
      <c r="J212" s="7"/>
      <c r="K212" s="36">
        <f t="shared" si="24"/>
        <v>0</v>
      </c>
      <c r="L212" s="22">
        <f t="shared" si="25"/>
        <v>0</v>
      </c>
    </row>
    <row r="213" spans="2:12" ht="13.5">
      <c r="B213" s="1" t="s">
        <v>6</v>
      </c>
      <c r="C213" s="6">
        <v>402700</v>
      </c>
      <c r="D213" s="8">
        <v>157600</v>
      </c>
      <c r="E213" s="7">
        <v>108000</v>
      </c>
      <c r="F213" s="36">
        <f t="shared" si="22"/>
        <v>668300</v>
      </c>
      <c r="G213" s="22">
        <f t="shared" si="23"/>
        <v>0.13366</v>
      </c>
      <c r="H213" s="6">
        <v>345900</v>
      </c>
      <c r="I213" s="8">
        <v>142400</v>
      </c>
      <c r="J213" s="7"/>
      <c r="K213" s="36">
        <f t="shared" si="24"/>
        <v>488300</v>
      </c>
      <c r="L213" s="22">
        <f t="shared" si="25"/>
        <v>0.09766</v>
      </c>
    </row>
    <row r="214" spans="2:12" ht="13.5">
      <c r="B214" s="1" t="s">
        <v>7</v>
      </c>
      <c r="C214" s="6">
        <v>424410</v>
      </c>
      <c r="D214" s="8">
        <v>132740</v>
      </c>
      <c r="E214" s="7">
        <v>126740</v>
      </c>
      <c r="F214" s="36">
        <f t="shared" si="22"/>
        <v>683890</v>
      </c>
      <c r="G214" s="22">
        <f t="shared" si="23"/>
        <v>0.136778</v>
      </c>
      <c r="H214" s="6">
        <v>381010</v>
      </c>
      <c r="I214" s="8">
        <v>120740</v>
      </c>
      <c r="J214" s="7"/>
      <c r="K214" s="36">
        <f t="shared" si="24"/>
        <v>501750</v>
      </c>
      <c r="L214" s="22">
        <f t="shared" si="25"/>
        <v>0.10035</v>
      </c>
    </row>
    <row r="215" spans="2:12" ht="13.5">
      <c r="B215" s="1" t="s">
        <v>8</v>
      </c>
      <c r="C215" s="6">
        <v>427600</v>
      </c>
      <c r="D215" s="8">
        <v>94000</v>
      </c>
      <c r="E215" s="7">
        <v>72400</v>
      </c>
      <c r="F215" s="36">
        <f t="shared" si="22"/>
        <v>594000</v>
      </c>
      <c r="G215" s="22">
        <f t="shared" si="23"/>
        <v>0.1188</v>
      </c>
      <c r="H215" s="6">
        <v>371600</v>
      </c>
      <c r="I215" s="8">
        <v>81000</v>
      </c>
      <c r="J215" s="7"/>
      <c r="K215" s="36">
        <f t="shared" si="24"/>
        <v>452600</v>
      </c>
      <c r="L215" s="22">
        <f t="shared" si="25"/>
        <v>0.09052</v>
      </c>
    </row>
    <row r="216" spans="2:12" ht="13.5">
      <c r="B216" s="1" t="s">
        <v>9</v>
      </c>
      <c r="C216" s="6">
        <v>366000</v>
      </c>
      <c r="D216" s="8">
        <v>172000</v>
      </c>
      <c r="E216" s="7">
        <v>131000</v>
      </c>
      <c r="F216" s="36">
        <f t="shared" si="22"/>
        <v>669000</v>
      </c>
      <c r="G216" s="22">
        <f t="shared" si="23"/>
        <v>0.1338</v>
      </c>
      <c r="H216" s="6">
        <v>319000</v>
      </c>
      <c r="I216" s="8">
        <v>152000</v>
      </c>
      <c r="J216" s="7"/>
      <c r="K216" s="36">
        <f t="shared" si="24"/>
        <v>471000</v>
      </c>
      <c r="L216" s="22">
        <f t="shared" si="25"/>
        <v>0.0942</v>
      </c>
    </row>
    <row r="217" spans="2:12" ht="13.5">
      <c r="B217" s="1" t="s">
        <v>10</v>
      </c>
      <c r="C217" s="6">
        <v>282600</v>
      </c>
      <c r="D217" s="8">
        <v>143200</v>
      </c>
      <c r="E217" s="7">
        <v>103600</v>
      </c>
      <c r="F217" s="36">
        <f t="shared" si="22"/>
        <v>529400</v>
      </c>
      <c r="G217" s="22">
        <f t="shared" si="23"/>
        <v>0.10588</v>
      </c>
      <c r="H217" s="6">
        <v>238200</v>
      </c>
      <c r="I217" s="8">
        <v>122200</v>
      </c>
      <c r="J217" s="7"/>
      <c r="K217" s="36">
        <f t="shared" si="24"/>
        <v>360400</v>
      </c>
      <c r="L217" s="22">
        <f t="shared" si="25"/>
        <v>0.07208</v>
      </c>
    </row>
    <row r="218" spans="2:12" ht="13.5">
      <c r="B218" s="1" t="s">
        <v>11</v>
      </c>
      <c r="C218" s="6">
        <v>413000</v>
      </c>
      <c r="D218" s="8">
        <v>152100</v>
      </c>
      <c r="E218" s="7">
        <v>112000</v>
      </c>
      <c r="F218" s="36">
        <f t="shared" si="22"/>
        <v>677100</v>
      </c>
      <c r="G218" s="22">
        <f t="shared" si="23"/>
        <v>0.13542</v>
      </c>
      <c r="H218" s="6">
        <v>362000</v>
      </c>
      <c r="I218" s="8">
        <v>140300</v>
      </c>
      <c r="J218" s="7"/>
      <c r="K218" s="36">
        <f t="shared" si="24"/>
        <v>502300</v>
      </c>
      <c r="L218" s="22">
        <f t="shared" si="25"/>
        <v>0.10046</v>
      </c>
    </row>
    <row r="219" spans="2:12" ht="13.5">
      <c r="B219" s="1" t="s">
        <v>12</v>
      </c>
      <c r="C219" s="6">
        <v>418200</v>
      </c>
      <c r="D219" s="8">
        <v>117000</v>
      </c>
      <c r="E219" s="7">
        <v>106000</v>
      </c>
      <c r="F219" s="36">
        <f t="shared" si="22"/>
        <v>641200</v>
      </c>
      <c r="G219" s="22">
        <f t="shared" si="23"/>
        <v>0.12824</v>
      </c>
      <c r="H219" s="6">
        <v>369200</v>
      </c>
      <c r="I219" s="8">
        <v>104000</v>
      </c>
      <c r="J219" s="7"/>
      <c r="K219" s="36">
        <f t="shared" si="24"/>
        <v>473200</v>
      </c>
      <c r="L219" s="22">
        <f t="shared" si="25"/>
        <v>0.09464</v>
      </c>
    </row>
    <row r="220" spans="2:12" ht="13.5">
      <c r="B220" s="1" t="s">
        <v>13</v>
      </c>
      <c r="C220" s="6">
        <v>399000</v>
      </c>
      <c r="D220" s="8">
        <v>121000</v>
      </c>
      <c r="E220" s="7">
        <v>161800</v>
      </c>
      <c r="F220" s="36">
        <f t="shared" si="22"/>
        <v>681800</v>
      </c>
      <c r="G220" s="22">
        <f t="shared" si="23"/>
        <v>0.13636</v>
      </c>
      <c r="H220" s="6">
        <v>349000</v>
      </c>
      <c r="I220" s="8">
        <v>106000</v>
      </c>
      <c r="J220" s="7"/>
      <c r="K220" s="36">
        <f t="shared" si="24"/>
        <v>455000</v>
      </c>
      <c r="L220" s="22">
        <f t="shared" si="25"/>
        <v>0.091</v>
      </c>
    </row>
    <row r="221" spans="2:12" ht="13.5">
      <c r="B221" s="1" t="s">
        <v>14</v>
      </c>
      <c r="C221" s="6">
        <v>340700</v>
      </c>
      <c r="D221" s="8">
        <v>129200</v>
      </c>
      <c r="E221" s="7">
        <v>116200</v>
      </c>
      <c r="F221" s="36">
        <f t="shared" si="22"/>
        <v>586100</v>
      </c>
      <c r="G221" s="22">
        <f t="shared" si="23"/>
        <v>0.11722</v>
      </c>
      <c r="H221" s="6">
        <v>292500</v>
      </c>
      <c r="I221" s="8">
        <v>111000</v>
      </c>
      <c r="J221" s="7"/>
      <c r="K221" s="36">
        <f t="shared" si="24"/>
        <v>403500</v>
      </c>
      <c r="L221" s="22">
        <f t="shared" si="25"/>
        <v>0.0807</v>
      </c>
    </row>
    <row r="222" spans="2:12" ht="13.5">
      <c r="B222" s="1" t="s">
        <v>15</v>
      </c>
      <c r="C222" s="6">
        <v>263300</v>
      </c>
      <c r="D222" s="8">
        <v>94400</v>
      </c>
      <c r="E222" s="7">
        <v>108700</v>
      </c>
      <c r="F222" s="36">
        <f t="shared" si="22"/>
        <v>466400</v>
      </c>
      <c r="G222" s="22">
        <f t="shared" si="23"/>
        <v>0.09328</v>
      </c>
      <c r="H222" s="6">
        <v>229300</v>
      </c>
      <c r="I222" s="8">
        <v>82400</v>
      </c>
      <c r="J222" s="7"/>
      <c r="K222" s="36">
        <f t="shared" si="24"/>
        <v>311700</v>
      </c>
      <c r="L222" s="22">
        <f t="shared" si="25"/>
        <v>0.06234</v>
      </c>
    </row>
    <row r="223" spans="2:12" ht="13.5">
      <c r="B223" s="1" t="s">
        <v>16</v>
      </c>
      <c r="C223" s="6">
        <v>267100</v>
      </c>
      <c r="D223" s="8">
        <v>122300</v>
      </c>
      <c r="E223" s="7">
        <v>95000</v>
      </c>
      <c r="F223" s="36">
        <f t="shared" si="22"/>
        <v>484400</v>
      </c>
      <c r="G223" s="22">
        <f t="shared" si="23"/>
        <v>0.09688</v>
      </c>
      <c r="H223" s="6">
        <v>231100</v>
      </c>
      <c r="I223" s="8">
        <v>104300</v>
      </c>
      <c r="J223" s="7"/>
      <c r="K223" s="36">
        <f t="shared" si="24"/>
        <v>335400</v>
      </c>
      <c r="L223" s="22">
        <f t="shared" si="25"/>
        <v>0.06708</v>
      </c>
    </row>
    <row r="224" spans="2:12" ht="13.5">
      <c r="B224" s="1"/>
      <c r="C224" s="6"/>
      <c r="D224" s="8"/>
      <c r="E224" s="7"/>
      <c r="F224" s="36"/>
      <c r="G224" s="22"/>
      <c r="H224" s="6"/>
      <c r="I224" s="8"/>
      <c r="J224" s="7"/>
      <c r="K224" s="36"/>
      <c r="L224" s="22"/>
    </row>
    <row r="225" spans="2:12" ht="13.5">
      <c r="B225" s="1" t="s">
        <v>17</v>
      </c>
      <c r="C225" s="6">
        <f aca="true" t="shared" si="26" ref="C225:K225">AVERAGE(C207:C223)</f>
        <v>386924.1176470588</v>
      </c>
      <c r="D225" s="8">
        <f t="shared" si="26"/>
        <v>131167.0588235294</v>
      </c>
      <c r="E225" s="7">
        <f t="shared" si="26"/>
        <v>113640</v>
      </c>
      <c r="F225" s="36">
        <f t="shared" si="26"/>
        <v>625046.4705882353</v>
      </c>
      <c r="G225" s="22">
        <f t="shared" si="26"/>
        <v>0.12500929411764708</v>
      </c>
      <c r="H225" s="6">
        <f t="shared" si="26"/>
        <v>316231.875</v>
      </c>
      <c r="I225" s="8">
        <f t="shared" si="26"/>
        <v>114790</v>
      </c>
      <c r="J225" s="191" t="e">
        <f t="shared" si="26"/>
        <v>#DIV/0!</v>
      </c>
      <c r="K225" s="36">
        <f t="shared" si="26"/>
        <v>405667.64705882355</v>
      </c>
      <c r="L225" s="22">
        <f>+K225/5000000</f>
        <v>0.08113352941176472</v>
      </c>
    </row>
    <row r="226" spans="2:12" ht="13.5">
      <c r="B226" s="19"/>
      <c r="C226" s="20"/>
      <c r="D226" s="20"/>
      <c r="E226" s="20"/>
      <c r="F226" s="20"/>
      <c r="G226" s="26"/>
      <c r="H226" s="20"/>
      <c r="I226" s="20"/>
      <c r="J226" s="20"/>
      <c r="K226" s="20"/>
      <c r="L226" s="20"/>
    </row>
    <row r="227" spans="2:12" ht="13.5">
      <c r="B227" s="19"/>
      <c r="C227" s="20"/>
      <c r="D227" s="20"/>
      <c r="E227" s="20"/>
      <c r="F227" s="20"/>
      <c r="G227" s="26"/>
      <c r="H227" s="20"/>
      <c r="I227" s="20"/>
      <c r="J227" s="20"/>
      <c r="K227" s="20"/>
      <c r="L227" s="20"/>
    </row>
    <row r="228" spans="2:12" ht="13.5">
      <c r="B228" s="19"/>
      <c r="C228" s="20"/>
      <c r="D228" s="20"/>
      <c r="E228" s="20"/>
      <c r="F228" s="20"/>
      <c r="G228" s="26"/>
      <c r="H228" s="20"/>
      <c r="I228" s="20"/>
      <c r="J228" s="20"/>
      <c r="K228" s="20"/>
      <c r="L228" s="20"/>
    </row>
    <row r="230" spans="2:12" ht="13.5">
      <c r="B230" s="202"/>
      <c r="C230" s="267" t="s">
        <v>137</v>
      </c>
      <c r="D230" s="246"/>
      <c r="E230" s="246"/>
      <c r="F230" s="246"/>
      <c r="G230" s="247"/>
      <c r="H230" s="265"/>
      <c r="I230" s="266"/>
      <c r="J230" s="266"/>
      <c r="K230" s="266"/>
      <c r="L230" s="266"/>
    </row>
    <row r="231" spans="2:12" ht="13.5">
      <c r="B231" s="202"/>
      <c r="C231" s="17" t="s">
        <v>158</v>
      </c>
      <c r="D231" s="37" t="s">
        <v>134</v>
      </c>
      <c r="E231" s="43" t="s">
        <v>135</v>
      </c>
      <c r="F231" s="38" t="s">
        <v>140</v>
      </c>
      <c r="G231" s="18" t="s">
        <v>142</v>
      </c>
      <c r="H231" s="44"/>
      <c r="I231" s="45"/>
      <c r="J231" s="45"/>
      <c r="K231" s="45"/>
      <c r="L231" s="45"/>
    </row>
    <row r="232" spans="2:12" ht="13.5">
      <c r="B232" s="1" t="s">
        <v>0</v>
      </c>
      <c r="C232" s="6">
        <v>415700</v>
      </c>
      <c r="D232" s="8">
        <v>125600</v>
      </c>
      <c r="E232" s="7"/>
      <c r="F232" s="36">
        <f>SUM(C232:E232)</f>
        <v>541300</v>
      </c>
      <c r="G232" s="22">
        <f>+F232/5000000</f>
        <v>0.10826</v>
      </c>
      <c r="H232" s="46"/>
      <c r="I232" s="20"/>
      <c r="J232" s="20"/>
      <c r="K232" s="20"/>
      <c r="L232" s="26"/>
    </row>
    <row r="233" spans="2:12" ht="13.5">
      <c r="B233" s="1" t="s">
        <v>1</v>
      </c>
      <c r="C233" s="6">
        <v>342300</v>
      </c>
      <c r="D233" s="8">
        <v>91900</v>
      </c>
      <c r="E233" s="7"/>
      <c r="F233" s="36">
        <f aca="true" t="shared" si="27" ref="F233:F248">SUM(C233:E233)</f>
        <v>434200</v>
      </c>
      <c r="G233" s="22">
        <f aca="true" t="shared" si="28" ref="G233:G248">+F233/5000000</f>
        <v>0.08684</v>
      </c>
      <c r="H233" s="46"/>
      <c r="I233" s="20"/>
      <c r="J233" s="20"/>
      <c r="K233" s="20"/>
      <c r="L233" s="26"/>
    </row>
    <row r="234" spans="2:12" ht="13.5">
      <c r="B234" s="1" t="s">
        <v>2</v>
      </c>
      <c r="C234" s="6">
        <v>355000</v>
      </c>
      <c r="D234" s="8">
        <v>103500</v>
      </c>
      <c r="E234" s="7"/>
      <c r="F234" s="36">
        <f t="shared" si="27"/>
        <v>458500</v>
      </c>
      <c r="G234" s="22">
        <f t="shared" si="28"/>
        <v>0.0917</v>
      </c>
      <c r="H234" s="46"/>
      <c r="I234" s="20"/>
      <c r="J234" s="20"/>
      <c r="K234" s="20"/>
      <c r="L234" s="26"/>
    </row>
    <row r="235" spans="2:12" ht="13.5">
      <c r="B235" s="1" t="s">
        <v>3</v>
      </c>
      <c r="C235" s="6">
        <v>314100</v>
      </c>
      <c r="D235" s="8">
        <v>97400</v>
      </c>
      <c r="E235" s="7"/>
      <c r="F235" s="36">
        <f t="shared" si="27"/>
        <v>411500</v>
      </c>
      <c r="G235" s="22">
        <f t="shared" si="28"/>
        <v>0.0823</v>
      </c>
      <c r="H235" s="46"/>
      <c r="I235" s="20"/>
      <c r="J235" s="20"/>
      <c r="K235" s="20"/>
      <c r="L235" s="26"/>
    </row>
    <row r="236" spans="2:12" ht="13.5">
      <c r="B236" s="1" t="s">
        <v>4</v>
      </c>
      <c r="C236" s="6">
        <v>349000</v>
      </c>
      <c r="D236" s="8">
        <v>112500</v>
      </c>
      <c r="E236" s="7"/>
      <c r="F236" s="36">
        <f t="shared" si="27"/>
        <v>461500</v>
      </c>
      <c r="G236" s="22">
        <f t="shared" si="28"/>
        <v>0.0923</v>
      </c>
      <c r="H236" s="46"/>
      <c r="I236" s="20"/>
      <c r="J236" s="20"/>
      <c r="K236" s="20"/>
      <c r="L236" s="26"/>
    </row>
    <row r="237" spans="2:12" ht="13.5">
      <c r="B237" s="1" t="s">
        <v>5</v>
      </c>
      <c r="C237" s="6"/>
      <c r="D237" s="8"/>
      <c r="E237" s="7"/>
      <c r="F237" s="36">
        <f t="shared" si="27"/>
        <v>0</v>
      </c>
      <c r="G237" s="22">
        <f t="shared" si="28"/>
        <v>0</v>
      </c>
      <c r="H237" s="46"/>
      <c r="I237" s="20"/>
      <c r="J237" s="20"/>
      <c r="K237" s="20"/>
      <c r="L237" s="26"/>
    </row>
    <row r="238" spans="2:12" ht="13.5">
      <c r="B238" s="1" t="s">
        <v>6</v>
      </c>
      <c r="C238" s="6">
        <v>317500</v>
      </c>
      <c r="D238" s="8">
        <v>134800</v>
      </c>
      <c r="E238" s="7"/>
      <c r="F238" s="36">
        <f t="shared" si="27"/>
        <v>452300</v>
      </c>
      <c r="G238" s="22">
        <f t="shared" si="28"/>
        <v>0.09046</v>
      </c>
      <c r="H238" s="46"/>
      <c r="I238" s="20"/>
      <c r="J238" s="20"/>
      <c r="K238" s="20"/>
      <c r="L238" s="26"/>
    </row>
    <row r="239" spans="2:12" ht="13.5">
      <c r="B239" s="1" t="s">
        <v>7</v>
      </c>
      <c r="C239" s="6">
        <v>344310</v>
      </c>
      <c r="D239" s="8">
        <v>114740</v>
      </c>
      <c r="E239" s="7"/>
      <c r="F239" s="36">
        <f t="shared" si="27"/>
        <v>459050</v>
      </c>
      <c r="G239" s="22">
        <f t="shared" si="28"/>
        <v>0.09181</v>
      </c>
      <c r="H239" s="46"/>
      <c r="I239" s="20"/>
      <c r="J239" s="20"/>
      <c r="K239" s="20"/>
      <c r="L239" s="26"/>
    </row>
    <row r="240" spans="2:12" ht="13.5">
      <c r="B240" s="1" t="s">
        <v>8</v>
      </c>
      <c r="C240" s="6">
        <v>343600</v>
      </c>
      <c r="D240" s="8">
        <v>74500</v>
      </c>
      <c r="E240" s="7"/>
      <c r="F240" s="36">
        <f t="shared" si="27"/>
        <v>418100</v>
      </c>
      <c r="G240" s="22">
        <f t="shared" si="28"/>
        <v>0.08362</v>
      </c>
      <c r="H240" s="46"/>
      <c r="I240" s="20"/>
      <c r="J240" s="20"/>
      <c r="K240" s="20"/>
      <c r="L240" s="26"/>
    </row>
    <row r="241" spans="2:12" ht="13.5">
      <c r="B241" s="1" t="s">
        <v>9</v>
      </c>
      <c r="C241" s="6">
        <v>295500</v>
      </c>
      <c r="D241" s="8">
        <v>142000</v>
      </c>
      <c r="E241" s="7"/>
      <c r="F241" s="36">
        <f t="shared" si="27"/>
        <v>437500</v>
      </c>
      <c r="G241" s="22">
        <f t="shared" si="28"/>
        <v>0.0875</v>
      </c>
      <c r="H241" s="46"/>
      <c r="I241" s="20"/>
      <c r="J241" s="20"/>
      <c r="K241" s="20"/>
      <c r="L241" s="26"/>
    </row>
    <row r="242" spans="2:12" ht="13.5">
      <c r="B242" s="1" t="s">
        <v>10</v>
      </c>
      <c r="C242" s="6">
        <v>216000</v>
      </c>
      <c r="D242" s="8">
        <v>111700</v>
      </c>
      <c r="E242" s="7"/>
      <c r="F242" s="36">
        <f t="shared" si="27"/>
        <v>327700</v>
      </c>
      <c r="G242" s="22">
        <f t="shared" si="28"/>
        <v>0.06554</v>
      </c>
      <c r="H242" s="46"/>
      <c r="I242" s="20"/>
      <c r="J242" s="20"/>
      <c r="K242" s="20"/>
      <c r="L242" s="26"/>
    </row>
    <row r="243" spans="2:12" ht="13.5">
      <c r="B243" s="1" t="s">
        <v>11</v>
      </c>
      <c r="C243" s="6">
        <v>336500</v>
      </c>
      <c r="D243" s="8">
        <v>134400</v>
      </c>
      <c r="E243" s="7"/>
      <c r="F243" s="36">
        <f t="shared" si="27"/>
        <v>470900</v>
      </c>
      <c r="G243" s="22">
        <f t="shared" si="28"/>
        <v>0.09418</v>
      </c>
      <c r="H243" s="46"/>
      <c r="I243" s="20"/>
      <c r="J243" s="20"/>
      <c r="K243" s="20"/>
      <c r="L243" s="26"/>
    </row>
    <row r="244" spans="2:12" ht="13.5">
      <c r="B244" s="1" t="s">
        <v>12</v>
      </c>
      <c r="C244" s="6">
        <v>344700</v>
      </c>
      <c r="D244" s="8">
        <v>97500</v>
      </c>
      <c r="E244" s="7"/>
      <c r="F244" s="36">
        <f t="shared" si="27"/>
        <v>442200</v>
      </c>
      <c r="G244" s="22">
        <f t="shared" si="28"/>
        <v>0.08844</v>
      </c>
      <c r="H244" s="46"/>
      <c r="I244" s="20"/>
      <c r="J244" s="20"/>
      <c r="K244" s="20"/>
      <c r="L244" s="26"/>
    </row>
    <row r="245" spans="2:12" ht="13.5">
      <c r="B245" s="1" t="s">
        <v>13</v>
      </c>
      <c r="C245" s="6">
        <v>324000</v>
      </c>
      <c r="D245" s="8">
        <v>98500</v>
      </c>
      <c r="E245" s="7"/>
      <c r="F245" s="36">
        <f t="shared" si="27"/>
        <v>422500</v>
      </c>
      <c r="G245" s="22">
        <f t="shared" si="28"/>
        <v>0.0845</v>
      </c>
      <c r="H245" s="46"/>
      <c r="I245" s="20"/>
      <c r="J245" s="20"/>
      <c r="K245" s="20"/>
      <c r="L245" s="26"/>
    </row>
    <row r="246" spans="2:12" ht="13.5">
      <c r="B246" s="1" t="s">
        <v>14</v>
      </c>
      <c r="C246" s="6">
        <v>268400</v>
      </c>
      <c r="D246" s="8">
        <v>370300</v>
      </c>
      <c r="E246" s="7"/>
      <c r="F246" s="36">
        <f t="shared" si="27"/>
        <v>638700</v>
      </c>
      <c r="G246" s="22">
        <f t="shared" si="28"/>
        <v>0.12774</v>
      </c>
      <c r="H246" s="46"/>
      <c r="I246" s="20"/>
      <c r="J246" s="20"/>
      <c r="K246" s="20"/>
      <c r="L246" s="26"/>
    </row>
    <row r="247" spans="2:12" ht="13.5">
      <c r="B247" s="1" t="s">
        <v>15</v>
      </c>
      <c r="C247" s="6">
        <v>212300</v>
      </c>
      <c r="D247" s="8">
        <v>76400</v>
      </c>
      <c r="E247" s="7"/>
      <c r="F247" s="36">
        <f t="shared" si="27"/>
        <v>288700</v>
      </c>
      <c r="G247" s="22">
        <f t="shared" si="28"/>
        <v>0.05774</v>
      </c>
      <c r="H247" s="46"/>
      <c r="I247" s="20"/>
      <c r="J247" s="20"/>
      <c r="K247" s="20"/>
      <c r="L247" s="26"/>
    </row>
    <row r="248" spans="2:12" ht="13.5">
      <c r="B248" s="1" t="s">
        <v>16</v>
      </c>
      <c r="C248" s="6">
        <v>213100</v>
      </c>
      <c r="D248" s="8">
        <v>95300</v>
      </c>
      <c r="E248" s="7"/>
      <c r="F248" s="36">
        <f t="shared" si="27"/>
        <v>308400</v>
      </c>
      <c r="G248" s="22">
        <f t="shared" si="28"/>
        <v>0.06168</v>
      </c>
      <c r="H248" s="46"/>
      <c r="I248" s="20"/>
      <c r="J248" s="20"/>
      <c r="K248" s="20"/>
      <c r="L248" s="26"/>
    </row>
    <row r="249" spans="2:12" ht="13.5">
      <c r="B249" s="1"/>
      <c r="C249" s="6"/>
      <c r="D249" s="8"/>
      <c r="E249" s="7"/>
      <c r="F249" s="36"/>
      <c r="G249" s="22"/>
      <c r="H249" s="46"/>
      <c r="I249" s="20"/>
      <c r="J249" s="20"/>
      <c r="K249" s="20"/>
      <c r="L249" s="26"/>
    </row>
    <row r="250" spans="2:12" ht="13.5">
      <c r="B250" s="1" t="s">
        <v>17</v>
      </c>
      <c r="C250" s="6">
        <f>AVERAGE(C232:C248)</f>
        <v>312000.625</v>
      </c>
      <c r="D250" s="8">
        <f>AVERAGE(D232:D248)</f>
        <v>123815</v>
      </c>
      <c r="E250" s="191" t="e">
        <f>AVERAGE(E232:E248)</f>
        <v>#DIV/0!</v>
      </c>
      <c r="F250" s="36">
        <f>AVERAGE(F232:F248)</f>
        <v>410179.4117647059</v>
      </c>
      <c r="G250" s="22">
        <f>AVERAGE(G232:G248)</f>
        <v>0.08203588235294117</v>
      </c>
      <c r="H250" s="46"/>
      <c r="I250" s="20"/>
      <c r="J250" s="20"/>
      <c r="K250" s="20"/>
      <c r="L250" s="26"/>
    </row>
  </sheetData>
  <sheetProtection/>
  <mergeCells count="33">
    <mergeCell ref="B205:B206"/>
    <mergeCell ref="C205:G205"/>
    <mergeCell ref="H205:L205"/>
    <mergeCell ref="B230:B231"/>
    <mergeCell ref="C230:G230"/>
    <mergeCell ref="H230:L230"/>
    <mergeCell ref="C96:G96"/>
    <mergeCell ref="B138:B139"/>
    <mergeCell ref="C138:G138"/>
    <mergeCell ref="H138:L138"/>
    <mergeCell ref="B163:B164"/>
    <mergeCell ref="C163:G163"/>
    <mergeCell ref="H163:L163"/>
    <mergeCell ref="B52:G52"/>
    <mergeCell ref="B204:D204"/>
    <mergeCell ref="B137:D137"/>
    <mergeCell ref="H31:L31"/>
    <mergeCell ref="C31:G31"/>
    <mergeCell ref="B92:G92"/>
    <mergeCell ref="B71:B72"/>
    <mergeCell ref="C71:G71"/>
    <mergeCell ref="H71:L71"/>
    <mergeCell ref="B96:B97"/>
    <mergeCell ref="B3:E3"/>
    <mergeCell ref="B4:E4"/>
    <mergeCell ref="B6:B7"/>
    <mergeCell ref="B5:D5"/>
    <mergeCell ref="C6:G6"/>
    <mergeCell ref="H96:L96"/>
    <mergeCell ref="H6:L6"/>
    <mergeCell ref="B27:G27"/>
    <mergeCell ref="B70:D70"/>
    <mergeCell ref="B31:B32"/>
  </mergeCells>
  <printOptions/>
  <pageMargins left="0.7" right="0.7" top="0.75" bottom="0.75" header="0.3" footer="0.3"/>
  <pageSetup fitToHeight="0" fitToWidth="1"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3:O457"/>
  <sheetViews>
    <sheetView zoomScale="106" zoomScaleNormal="106" zoomScalePageLayoutView="0" workbookViewId="0" topLeftCell="A85">
      <selection activeCell="F95" sqref="F95"/>
    </sheetView>
  </sheetViews>
  <sheetFormatPr defaultColWidth="9.140625" defaultRowHeight="15"/>
  <sheetData>
    <row r="3" ht="13.5">
      <c r="B3" t="s">
        <v>146</v>
      </c>
    </row>
    <row r="5" ht="13.5">
      <c r="B5" t="s">
        <v>153</v>
      </c>
    </row>
    <row r="6" spans="2:6" ht="13.5">
      <c r="B6" s="202"/>
      <c r="C6" s="201" t="s">
        <v>147</v>
      </c>
      <c r="D6" s="201"/>
      <c r="E6" s="201" t="s">
        <v>150</v>
      </c>
      <c r="F6" s="201"/>
    </row>
    <row r="7" spans="2:6" ht="13.5">
      <c r="B7" s="202"/>
      <c r="C7" s="14" t="s">
        <v>148</v>
      </c>
      <c r="D7" s="15" t="s">
        <v>149</v>
      </c>
      <c r="E7" s="17" t="s">
        <v>151</v>
      </c>
      <c r="F7" s="18" t="s">
        <v>152</v>
      </c>
    </row>
    <row r="8" spans="2:6" ht="13.5">
      <c r="B8" s="1" t="s">
        <v>0</v>
      </c>
      <c r="C8" s="14"/>
      <c r="D8" s="15" t="s">
        <v>295</v>
      </c>
      <c r="E8" s="14" t="s">
        <v>295</v>
      </c>
      <c r="F8" s="15"/>
    </row>
    <row r="9" spans="2:6" ht="13.5">
      <c r="B9" s="1" t="s">
        <v>1</v>
      </c>
      <c r="C9" s="14"/>
      <c r="D9" s="15" t="s">
        <v>295</v>
      </c>
      <c r="E9" s="14" t="s">
        <v>295</v>
      </c>
      <c r="F9" s="15"/>
    </row>
    <row r="10" spans="2:6" ht="13.5">
      <c r="B10" s="1" t="s">
        <v>2</v>
      </c>
      <c r="C10" s="14" t="s">
        <v>365</v>
      </c>
      <c r="D10" s="15"/>
      <c r="E10" s="14"/>
      <c r="F10" s="15"/>
    </row>
    <row r="11" spans="2:6" ht="13.5">
      <c r="B11" s="1" t="s">
        <v>3</v>
      </c>
      <c r="C11" s="14"/>
      <c r="D11" s="15" t="s">
        <v>295</v>
      </c>
      <c r="E11" s="14"/>
      <c r="F11" s="15"/>
    </row>
    <row r="12" spans="2:6" ht="13.5">
      <c r="B12" s="1" t="s">
        <v>4</v>
      </c>
      <c r="C12" s="171" t="s">
        <v>365</v>
      </c>
      <c r="D12" s="15"/>
      <c r="E12" s="14"/>
      <c r="F12" s="15"/>
    </row>
    <row r="13" spans="2:6" ht="13.5">
      <c r="B13" s="1" t="s">
        <v>5</v>
      </c>
      <c r="C13" s="14"/>
      <c r="D13" s="15" t="s">
        <v>295</v>
      </c>
      <c r="E13" s="14" t="s">
        <v>295</v>
      </c>
      <c r="F13" s="15"/>
    </row>
    <row r="14" spans="2:6" ht="13.5">
      <c r="B14" s="1" t="s">
        <v>6</v>
      </c>
      <c r="C14" s="14"/>
      <c r="D14" s="15" t="s">
        <v>295</v>
      </c>
      <c r="E14" s="14" t="s">
        <v>295</v>
      </c>
      <c r="F14" s="15"/>
    </row>
    <row r="15" spans="2:6" ht="13.5">
      <c r="B15" s="1" t="s">
        <v>7</v>
      </c>
      <c r="C15" s="14" t="s">
        <v>365</v>
      </c>
      <c r="D15" s="15"/>
      <c r="E15" s="14" t="s">
        <v>295</v>
      </c>
      <c r="F15" s="15"/>
    </row>
    <row r="16" spans="2:6" ht="13.5">
      <c r="B16" s="1" t="s">
        <v>8</v>
      </c>
      <c r="C16" s="14" t="s">
        <v>365</v>
      </c>
      <c r="D16" s="15"/>
      <c r="E16" s="14" t="s">
        <v>295</v>
      </c>
      <c r="F16" s="15"/>
    </row>
    <row r="17" spans="2:6" ht="13.5">
      <c r="B17" s="1" t="s">
        <v>9</v>
      </c>
      <c r="C17" s="14" t="s">
        <v>365</v>
      </c>
      <c r="D17" s="15"/>
      <c r="E17" s="14"/>
      <c r="F17" s="15"/>
    </row>
    <row r="18" spans="2:6" ht="13.5">
      <c r="B18" s="1" t="s">
        <v>10</v>
      </c>
      <c r="C18" s="14" t="s">
        <v>365</v>
      </c>
      <c r="D18" s="15"/>
      <c r="E18" s="14" t="s">
        <v>295</v>
      </c>
      <c r="F18" s="15"/>
    </row>
    <row r="19" spans="2:6" ht="13.5">
      <c r="B19" s="1" t="s">
        <v>11</v>
      </c>
      <c r="C19" s="14"/>
      <c r="E19" s="14" t="s">
        <v>295</v>
      </c>
      <c r="F19" s="15"/>
    </row>
    <row r="20" spans="2:6" ht="13.5">
      <c r="B20" s="1" t="s">
        <v>12</v>
      </c>
      <c r="C20" s="14"/>
      <c r="D20" s="15" t="s">
        <v>295</v>
      </c>
      <c r="E20" s="14" t="s">
        <v>295</v>
      </c>
      <c r="F20" s="15"/>
    </row>
    <row r="21" spans="2:6" ht="13.5">
      <c r="B21" s="1" t="s">
        <v>13</v>
      </c>
      <c r="C21" s="14"/>
      <c r="D21" s="15" t="s">
        <v>295</v>
      </c>
      <c r="E21" s="14" t="s">
        <v>295</v>
      </c>
      <c r="F21" s="15"/>
    </row>
    <row r="22" spans="2:6" ht="13.5">
      <c r="B22" s="1" t="s">
        <v>14</v>
      </c>
      <c r="C22" s="162" t="s">
        <v>365</v>
      </c>
      <c r="D22" s="15"/>
      <c r="E22" s="162" t="s">
        <v>295</v>
      </c>
      <c r="F22" s="15"/>
    </row>
    <row r="23" spans="2:6" ht="13.5">
      <c r="B23" s="1" t="s">
        <v>15</v>
      </c>
      <c r="C23" s="14"/>
      <c r="D23" s="15"/>
      <c r="E23" s="14"/>
      <c r="F23" s="15"/>
    </row>
    <row r="24" spans="2:6" ht="13.5">
      <c r="B24" s="1" t="s">
        <v>16</v>
      </c>
      <c r="C24" s="14"/>
      <c r="D24" s="15"/>
      <c r="E24" s="162" t="s">
        <v>295</v>
      </c>
      <c r="F24" s="15"/>
    </row>
    <row r="25" spans="2:6" ht="13.5">
      <c r="B25" s="1"/>
      <c r="C25" s="33"/>
      <c r="D25" s="35"/>
      <c r="E25" s="33"/>
      <c r="F25" s="35"/>
    </row>
    <row r="26" spans="2:6" ht="13.5">
      <c r="B26" s="1" t="s">
        <v>17</v>
      </c>
      <c r="C26" s="6">
        <f>COUNTA(C8:C24)</f>
        <v>7</v>
      </c>
      <c r="D26" s="16">
        <f>COUNTA(D8:D24)</f>
        <v>7</v>
      </c>
      <c r="E26" s="6">
        <f>COUNTA(E8:E24)</f>
        <v>12</v>
      </c>
      <c r="F26" s="16">
        <f>COUNTA(F8:F24)</f>
        <v>0</v>
      </c>
    </row>
    <row r="32" spans="2:3" ht="13.5">
      <c r="B32" s="207" t="s">
        <v>161</v>
      </c>
      <c r="C32" s="207"/>
    </row>
    <row r="33" spans="2:15" ht="13.5">
      <c r="B33" s="202"/>
      <c r="C33" s="201" t="s">
        <v>158</v>
      </c>
      <c r="D33" s="201"/>
      <c r="E33" s="201"/>
      <c r="F33" s="201"/>
      <c r="G33" s="201" t="s">
        <v>134</v>
      </c>
      <c r="H33" s="201"/>
      <c r="I33" s="201"/>
      <c r="J33" s="201"/>
      <c r="K33" s="201" t="s">
        <v>159</v>
      </c>
      <c r="L33" s="201"/>
      <c r="M33" s="201"/>
      <c r="N33" s="201"/>
      <c r="O33" s="223" t="s">
        <v>160</v>
      </c>
    </row>
    <row r="34" spans="2:15" ht="13.5">
      <c r="B34" s="202"/>
      <c r="C34" s="14" t="s">
        <v>155</v>
      </c>
      <c r="D34" s="24" t="s">
        <v>154</v>
      </c>
      <c r="E34" s="24" t="s">
        <v>156</v>
      </c>
      <c r="F34" s="23" t="s">
        <v>157</v>
      </c>
      <c r="G34" s="14" t="s">
        <v>155</v>
      </c>
      <c r="H34" s="24" t="s">
        <v>154</v>
      </c>
      <c r="I34" s="24" t="s">
        <v>156</v>
      </c>
      <c r="J34" s="23" t="s">
        <v>157</v>
      </c>
      <c r="K34" s="14" t="s">
        <v>155</v>
      </c>
      <c r="L34" s="24" t="s">
        <v>154</v>
      </c>
      <c r="M34" s="24" t="s">
        <v>156</v>
      </c>
      <c r="N34" s="23" t="s">
        <v>157</v>
      </c>
      <c r="O34" s="223"/>
    </row>
    <row r="35" spans="2:15" ht="13.5">
      <c r="B35" s="1" t="s">
        <v>0</v>
      </c>
      <c r="C35" s="110">
        <v>0.0789</v>
      </c>
      <c r="D35" s="111">
        <v>0.029</v>
      </c>
      <c r="E35" s="94">
        <v>29900</v>
      </c>
      <c r="F35" s="95">
        <v>17400</v>
      </c>
      <c r="G35" s="110">
        <v>0.024</v>
      </c>
      <c r="H35" s="111">
        <v>0</v>
      </c>
      <c r="I35" s="94">
        <v>8200</v>
      </c>
      <c r="J35" s="95">
        <v>5400</v>
      </c>
      <c r="K35" s="110">
        <v>0.0295</v>
      </c>
      <c r="L35" s="111">
        <v>0</v>
      </c>
      <c r="M35" s="94">
        <v>9900</v>
      </c>
      <c r="N35" s="95">
        <v>6000</v>
      </c>
      <c r="O35" s="40">
        <v>930000</v>
      </c>
    </row>
    <row r="36" spans="2:15" ht="13.5">
      <c r="B36" s="1" t="s">
        <v>1</v>
      </c>
      <c r="C36" s="110">
        <v>0.062</v>
      </c>
      <c r="D36" s="111">
        <v>0.29</v>
      </c>
      <c r="E36" s="94">
        <v>30000</v>
      </c>
      <c r="F36" s="95">
        <v>22800</v>
      </c>
      <c r="G36" s="110">
        <v>0.017</v>
      </c>
      <c r="H36" s="111">
        <v>0.04</v>
      </c>
      <c r="I36" s="94">
        <v>7200</v>
      </c>
      <c r="J36" s="95">
        <v>5400</v>
      </c>
      <c r="K36" s="110">
        <v>0.02</v>
      </c>
      <c r="L36" s="111">
        <v>0.02</v>
      </c>
      <c r="M36" s="94">
        <v>8400</v>
      </c>
      <c r="N36" s="95">
        <v>6000</v>
      </c>
      <c r="O36" s="40">
        <v>890000</v>
      </c>
    </row>
    <row r="37" spans="2:15" ht="13.5">
      <c r="B37" s="1" t="s">
        <v>2</v>
      </c>
      <c r="C37" s="110">
        <v>0.065</v>
      </c>
      <c r="D37" s="111">
        <v>0.08</v>
      </c>
      <c r="E37" s="94">
        <v>29000</v>
      </c>
      <c r="F37" s="95">
        <v>22500</v>
      </c>
      <c r="G37" s="110">
        <v>0.019</v>
      </c>
      <c r="H37" s="111">
        <v>0.02</v>
      </c>
      <c r="I37" s="94">
        <v>8300</v>
      </c>
      <c r="J37" s="95">
        <v>6500</v>
      </c>
      <c r="K37" s="110">
        <v>0.018</v>
      </c>
      <c r="L37" s="111">
        <v>0.02</v>
      </c>
      <c r="M37" s="94">
        <v>10800</v>
      </c>
      <c r="N37" s="95">
        <v>5500</v>
      </c>
      <c r="O37" s="40">
        <v>930000</v>
      </c>
    </row>
    <row r="38" spans="2:15" ht="13.5">
      <c r="B38" s="1" t="s">
        <v>3</v>
      </c>
      <c r="C38" s="110">
        <v>0.057</v>
      </c>
      <c r="D38" s="111">
        <v>0.23</v>
      </c>
      <c r="E38" s="94">
        <v>25000</v>
      </c>
      <c r="F38" s="95">
        <v>23000</v>
      </c>
      <c r="G38" s="110">
        <v>0.018</v>
      </c>
      <c r="H38" s="111">
        <v>0.07</v>
      </c>
      <c r="I38" s="94">
        <v>7200</v>
      </c>
      <c r="J38" s="95">
        <v>6200</v>
      </c>
      <c r="K38" s="110">
        <v>0.015</v>
      </c>
      <c r="L38" s="111">
        <v>0.07</v>
      </c>
      <c r="M38" s="94">
        <v>9000</v>
      </c>
      <c r="N38" s="95">
        <v>6000</v>
      </c>
      <c r="O38" s="40">
        <v>930000</v>
      </c>
    </row>
    <row r="39" spans="2:15" ht="13.5">
      <c r="B39" s="1" t="s">
        <v>4</v>
      </c>
      <c r="C39" s="110">
        <v>0.065</v>
      </c>
      <c r="D39" s="111"/>
      <c r="E39" s="94">
        <v>26500</v>
      </c>
      <c r="F39" s="95">
        <v>19000</v>
      </c>
      <c r="G39" s="110">
        <v>0.021</v>
      </c>
      <c r="H39" s="111"/>
      <c r="I39" s="94">
        <v>8500</v>
      </c>
      <c r="J39" s="95">
        <v>6000</v>
      </c>
      <c r="K39" s="110">
        <v>0.018</v>
      </c>
      <c r="L39" s="111"/>
      <c r="M39" s="94">
        <v>9000</v>
      </c>
      <c r="N39" s="95">
        <v>4000</v>
      </c>
      <c r="O39" s="40">
        <v>930000</v>
      </c>
    </row>
    <row r="40" spans="2:15" ht="13.5">
      <c r="B40" s="1" t="s">
        <v>5</v>
      </c>
      <c r="C40" s="110">
        <v>0.055</v>
      </c>
      <c r="D40" s="111">
        <v>0.25</v>
      </c>
      <c r="E40" s="94">
        <v>24000</v>
      </c>
      <c r="F40" s="95">
        <v>23000</v>
      </c>
      <c r="G40" s="110">
        <v>0.022</v>
      </c>
      <c r="H40" s="111">
        <v>0.1</v>
      </c>
      <c r="I40" s="94">
        <v>8500</v>
      </c>
      <c r="J40" s="95">
        <v>8500</v>
      </c>
      <c r="K40" s="110">
        <v>0.015</v>
      </c>
      <c r="L40" s="111">
        <v>0.05</v>
      </c>
      <c r="M40" s="94">
        <v>7500</v>
      </c>
      <c r="N40" s="95">
        <v>7500</v>
      </c>
      <c r="O40" s="40">
        <v>930000</v>
      </c>
    </row>
    <row r="41" spans="2:15" ht="13.5">
      <c r="B41" s="1" t="s">
        <v>6</v>
      </c>
      <c r="C41" s="110">
        <v>0.057</v>
      </c>
      <c r="D41" s="111">
        <v>0.16</v>
      </c>
      <c r="E41" s="94">
        <v>28400</v>
      </c>
      <c r="F41" s="95">
        <v>23000</v>
      </c>
      <c r="G41" s="110">
        <v>0.026</v>
      </c>
      <c r="H41" s="111">
        <v>0.04</v>
      </c>
      <c r="I41" s="94">
        <v>7600</v>
      </c>
      <c r="J41" s="95">
        <v>5800</v>
      </c>
      <c r="K41" s="110">
        <v>0.018</v>
      </c>
      <c r="L41" s="111">
        <v>0.04</v>
      </c>
      <c r="M41" s="94">
        <v>9000</v>
      </c>
      <c r="N41" s="95">
        <v>6000</v>
      </c>
      <c r="O41" s="40">
        <v>930000</v>
      </c>
    </row>
    <row r="42" spans="2:15" ht="13.5">
      <c r="B42" s="1" t="s">
        <v>7</v>
      </c>
      <c r="C42" s="110">
        <v>0.063</v>
      </c>
      <c r="D42" s="111">
        <v>0.13</v>
      </c>
      <c r="E42" s="94">
        <v>26700</v>
      </c>
      <c r="F42" s="95">
        <v>23400</v>
      </c>
      <c r="G42" s="110">
        <v>0.022</v>
      </c>
      <c r="H42" s="111">
        <v>0.035</v>
      </c>
      <c r="I42" s="94">
        <v>6000</v>
      </c>
      <c r="J42" s="95">
        <v>6000</v>
      </c>
      <c r="K42" s="110">
        <v>0.022</v>
      </c>
      <c r="L42" s="111">
        <v>0.035</v>
      </c>
      <c r="M42" s="94">
        <v>9000</v>
      </c>
      <c r="N42" s="95">
        <v>6000</v>
      </c>
      <c r="O42" s="40">
        <v>930000</v>
      </c>
    </row>
    <row r="43" spans="2:15" ht="13.5">
      <c r="B43" s="1" t="s">
        <v>8</v>
      </c>
      <c r="C43" s="110">
        <v>0.063</v>
      </c>
      <c r="D43" s="111">
        <v>0.125</v>
      </c>
      <c r="E43" s="94">
        <v>28000</v>
      </c>
      <c r="F43" s="95">
        <v>21400</v>
      </c>
      <c r="G43" s="110">
        <v>0.0135</v>
      </c>
      <c r="H43" s="111">
        <v>0.03</v>
      </c>
      <c r="I43" s="94">
        <v>6500</v>
      </c>
      <c r="J43" s="95">
        <v>5000</v>
      </c>
      <c r="K43" s="110">
        <v>0.012</v>
      </c>
      <c r="L43" s="111">
        <v>0.025</v>
      </c>
      <c r="M43" s="94">
        <v>8200</v>
      </c>
      <c r="N43" s="95">
        <v>4300</v>
      </c>
      <c r="O43" s="40">
        <v>930000</v>
      </c>
    </row>
    <row r="44" spans="2:15" ht="13.5">
      <c r="B44" s="1" t="s">
        <v>9</v>
      </c>
      <c r="C44" s="110">
        <v>0.051</v>
      </c>
      <c r="D44" s="111">
        <v>0.12</v>
      </c>
      <c r="E44" s="94">
        <v>23500</v>
      </c>
      <c r="F44" s="95">
        <v>17000</v>
      </c>
      <c r="G44" s="110">
        <v>0.025</v>
      </c>
      <c r="H44" s="111">
        <v>0.013</v>
      </c>
      <c r="I44" s="94">
        <v>10000</v>
      </c>
      <c r="J44" s="95">
        <v>7000</v>
      </c>
      <c r="K44" s="110">
        <v>0.021</v>
      </c>
      <c r="L44" s="111">
        <v>0.036</v>
      </c>
      <c r="M44" s="94">
        <v>10500</v>
      </c>
      <c r="N44" s="95">
        <v>5000</v>
      </c>
      <c r="O44" s="40">
        <v>930000</v>
      </c>
    </row>
    <row r="45" spans="2:15" ht="13.5">
      <c r="B45" s="1" t="s">
        <v>10</v>
      </c>
      <c r="C45" s="110">
        <v>0.038</v>
      </c>
      <c r="D45" s="111">
        <v>0</v>
      </c>
      <c r="E45" s="94">
        <v>22200</v>
      </c>
      <c r="F45" s="95">
        <v>16400</v>
      </c>
      <c r="G45" s="110">
        <v>0.02</v>
      </c>
      <c r="H45" s="111">
        <v>0</v>
      </c>
      <c r="I45" s="94">
        <v>10500</v>
      </c>
      <c r="J45" s="95">
        <v>7800</v>
      </c>
      <c r="K45" s="110">
        <v>0.016</v>
      </c>
      <c r="L45" s="111">
        <v>0</v>
      </c>
      <c r="M45" s="94">
        <v>11400</v>
      </c>
      <c r="N45" s="95">
        <v>6100</v>
      </c>
      <c r="O45" s="40">
        <v>930000</v>
      </c>
    </row>
    <row r="46" spans="2:15" ht="13.5">
      <c r="B46" s="1" t="s">
        <v>11</v>
      </c>
      <c r="C46" s="110">
        <v>0.062</v>
      </c>
      <c r="D46" s="111">
        <v>0.2</v>
      </c>
      <c r="E46" s="94">
        <v>25500</v>
      </c>
      <c r="F46" s="95">
        <v>21500</v>
      </c>
      <c r="G46" s="110">
        <v>0.026</v>
      </c>
      <c r="H46" s="111">
        <v>0</v>
      </c>
      <c r="I46" s="94">
        <v>5900</v>
      </c>
      <c r="J46" s="95">
        <v>7100</v>
      </c>
      <c r="K46" s="110">
        <v>0.019</v>
      </c>
      <c r="L46" s="111">
        <v>0</v>
      </c>
      <c r="M46" s="94">
        <v>8900</v>
      </c>
      <c r="N46" s="95">
        <v>5500</v>
      </c>
      <c r="O46" s="40">
        <v>930000</v>
      </c>
    </row>
    <row r="47" spans="2:15" ht="13.5">
      <c r="B47" s="1" t="s">
        <v>12</v>
      </c>
      <c r="C47" s="110">
        <v>0.063</v>
      </c>
      <c r="D47" s="111">
        <v>0.35</v>
      </c>
      <c r="E47" s="94">
        <v>24500</v>
      </c>
      <c r="F47" s="95">
        <v>26000</v>
      </c>
      <c r="G47" s="110">
        <v>0.018</v>
      </c>
      <c r="H47" s="111">
        <v>0.1</v>
      </c>
      <c r="I47" s="94">
        <v>6500</v>
      </c>
      <c r="J47" s="95">
        <v>7000</v>
      </c>
      <c r="K47" s="110">
        <v>0.018</v>
      </c>
      <c r="L47" s="111">
        <v>0</v>
      </c>
      <c r="M47" s="94">
        <v>8500</v>
      </c>
      <c r="N47" s="95">
        <v>8000</v>
      </c>
      <c r="O47" s="40">
        <v>930000</v>
      </c>
    </row>
    <row r="48" spans="2:15" ht="13.5">
      <c r="B48" s="1" t="s">
        <v>13</v>
      </c>
      <c r="C48" s="110">
        <v>0.055</v>
      </c>
      <c r="D48" s="111">
        <v>0.3</v>
      </c>
      <c r="E48" s="94">
        <v>25000</v>
      </c>
      <c r="F48" s="95">
        <v>24000</v>
      </c>
      <c r="G48" s="110">
        <v>0.017</v>
      </c>
      <c r="H48" s="111">
        <v>0.08</v>
      </c>
      <c r="I48" s="94">
        <v>7500</v>
      </c>
      <c r="J48" s="95">
        <v>6000</v>
      </c>
      <c r="K48" s="110">
        <v>0.016</v>
      </c>
      <c r="L48" s="111">
        <v>0.042</v>
      </c>
      <c r="M48" s="94">
        <v>8200</v>
      </c>
      <c r="N48" s="95">
        <v>4000</v>
      </c>
      <c r="O48" s="40">
        <v>930000</v>
      </c>
    </row>
    <row r="49" spans="2:15" ht="13.5">
      <c r="B49" s="1" t="s">
        <v>14</v>
      </c>
      <c r="C49" s="110">
        <v>0.0486</v>
      </c>
      <c r="D49" s="111">
        <v>0.1667</v>
      </c>
      <c r="E49" s="94">
        <v>24100</v>
      </c>
      <c r="F49" s="95">
        <v>17400</v>
      </c>
      <c r="G49" s="110">
        <v>0.0185</v>
      </c>
      <c r="H49" s="111">
        <v>0.063</v>
      </c>
      <c r="I49" s="94">
        <v>9100</v>
      </c>
      <c r="J49" s="95">
        <v>6500</v>
      </c>
      <c r="K49" s="110">
        <v>0.0187</v>
      </c>
      <c r="L49" s="111">
        <v>0.0813</v>
      </c>
      <c r="M49" s="94">
        <v>11800</v>
      </c>
      <c r="N49" s="95">
        <v>5300</v>
      </c>
      <c r="O49" s="40">
        <v>930000</v>
      </c>
    </row>
    <row r="50" spans="2:15" ht="13.5">
      <c r="B50" s="1" t="s">
        <v>15</v>
      </c>
      <c r="C50" s="110">
        <v>0.0384</v>
      </c>
      <c r="D50" s="111">
        <v>0.172</v>
      </c>
      <c r="E50" s="94">
        <v>17000</v>
      </c>
      <c r="F50" s="95">
        <v>16000</v>
      </c>
      <c r="G50" s="110">
        <v>0.0139</v>
      </c>
      <c r="H50" s="111">
        <v>0.052</v>
      </c>
      <c r="I50" s="94">
        <v>6000</v>
      </c>
      <c r="J50" s="95">
        <v>5500</v>
      </c>
      <c r="K50" s="110">
        <v>0.018</v>
      </c>
      <c r="L50" s="111">
        <v>0.066</v>
      </c>
      <c r="M50" s="94">
        <v>8600</v>
      </c>
      <c r="N50" s="95">
        <v>7500</v>
      </c>
      <c r="O50" s="40">
        <v>930000</v>
      </c>
    </row>
    <row r="51" spans="2:15" ht="13.5">
      <c r="B51" s="1" t="s">
        <v>16</v>
      </c>
      <c r="C51" s="110">
        <v>0.039</v>
      </c>
      <c r="D51" s="111">
        <v>0.23</v>
      </c>
      <c r="E51" s="94">
        <v>18000</v>
      </c>
      <c r="F51" s="95">
        <v>13000</v>
      </c>
      <c r="G51" s="110">
        <v>0.017</v>
      </c>
      <c r="H51" s="111">
        <v>0.1</v>
      </c>
      <c r="I51" s="94">
        <v>9000</v>
      </c>
      <c r="J51" s="95">
        <v>7000</v>
      </c>
      <c r="K51" s="110">
        <v>0.015</v>
      </c>
      <c r="L51" s="111">
        <v>0.06</v>
      </c>
      <c r="M51" s="94">
        <v>10000</v>
      </c>
      <c r="N51" s="95">
        <v>5000</v>
      </c>
      <c r="O51" s="40">
        <v>930000</v>
      </c>
    </row>
    <row r="52" spans="2:15" ht="13.5">
      <c r="B52" s="1"/>
      <c r="C52" s="110"/>
      <c r="D52" s="111"/>
      <c r="E52" s="94"/>
      <c r="F52" s="95"/>
      <c r="G52" s="110"/>
      <c r="H52" s="111"/>
      <c r="I52" s="94"/>
      <c r="J52" s="95"/>
      <c r="K52" s="110"/>
      <c r="L52" s="111"/>
      <c r="M52" s="94"/>
      <c r="N52" s="95"/>
      <c r="O52" s="40"/>
    </row>
    <row r="53" spans="2:15" ht="13.5">
      <c r="B53" s="1" t="s">
        <v>17</v>
      </c>
      <c r="C53" s="110">
        <f aca="true" t="shared" si="0" ref="C53:N53">AVERAGE(C35:C51)</f>
        <v>0.05652352941176471</v>
      </c>
      <c r="D53" s="111">
        <f t="shared" si="0"/>
        <v>0.17704375</v>
      </c>
      <c r="E53" s="94">
        <f t="shared" si="0"/>
        <v>25135.29411764706</v>
      </c>
      <c r="F53" s="95">
        <f t="shared" si="0"/>
        <v>20400</v>
      </c>
      <c r="G53" s="110">
        <f t="shared" si="0"/>
        <v>0.0198764705882353</v>
      </c>
      <c r="H53" s="111">
        <f t="shared" si="0"/>
        <v>0.0464375</v>
      </c>
      <c r="I53" s="94">
        <f t="shared" si="0"/>
        <v>7794.117647058823</v>
      </c>
      <c r="J53" s="95">
        <f t="shared" si="0"/>
        <v>6394.117647058823</v>
      </c>
      <c r="K53" s="110">
        <f t="shared" si="0"/>
        <v>0.018188235294117647</v>
      </c>
      <c r="L53" s="111">
        <f t="shared" si="0"/>
        <v>0.03408125</v>
      </c>
      <c r="M53" s="94">
        <f t="shared" si="0"/>
        <v>9335.29411764706</v>
      </c>
      <c r="N53" s="95">
        <f t="shared" si="0"/>
        <v>5747.058823529412</v>
      </c>
      <c r="O53" s="40">
        <f>AVERAGE(O35:O51)</f>
        <v>927647.0588235294</v>
      </c>
    </row>
    <row r="54" spans="2:15" ht="13.5">
      <c r="B54" s="19"/>
      <c r="C54" s="19"/>
      <c r="D54" s="19"/>
      <c r="E54" s="19"/>
      <c r="F54" s="19"/>
      <c r="G54" s="19"/>
      <c r="H54" s="19"/>
      <c r="I54" s="19"/>
      <c r="J54" s="19"/>
      <c r="K54" s="19"/>
      <c r="L54" s="19"/>
      <c r="M54" s="19"/>
      <c r="N54" s="19"/>
      <c r="O54" s="20"/>
    </row>
    <row r="55" spans="2:15" ht="13.5">
      <c r="B55" s="19"/>
      <c r="C55" s="19"/>
      <c r="D55" s="19"/>
      <c r="E55" s="19"/>
      <c r="F55" s="19"/>
      <c r="G55" s="19"/>
      <c r="H55" s="19"/>
      <c r="I55" s="19"/>
      <c r="J55" s="19"/>
      <c r="K55" s="19"/>
      <c r="L55" s="19"/>
      <c r="M55" s="19"/>
      <c r="N55" s="19"/>
      <c r="O55" s="20"/>
    </row>
    <row r="56" spans="2:15" ht="13.5">
      <c r="B56" s="19"/>
      <c r="C56" s="19"/>
      <c r="D56" s="19"/>
      <c r="E56" s="19"/>
      <c r="F56" s="19"/>
      <c r="G56" s="19"/>
      <c r="H56" s="19"/>
      <c r="I56" s="19"/>
      <c r="J56" s="19"/>
      <c r="K56" s="19"/>
      <c r="L56" s="19"/>
      <c r="M56" s="19"/>
      <c r="N56" s="19"/>
      <c r="O56" s="20"/>
    </row>
    <row r="57" spans="2:15" ht="13.5">
      <c r="B57" s="19"/>
      <c r="C57" s="19"/>
      <c r="D57" s="19"/>
      <c r="E57" s="19"/>
      <c r="F57" s="19"/>
      <c r="G57" s="19"/>
      <c r="H57" s="19"/>
      <c r="I57" s="19"/>
      <c r="J57" s="19"/>
      <c r="K57" s="19"/>
      <c r="L57" s="19"/>
      <c r="M57" s="19"/>
      <c r="N57" s="19"/>
      <c r="O57" s="20"/>
    </row>
    <row r="58" spans="2:4" ht="13.5">
      <c r="B58" s="208" t="s">
        <v>171</v>
      </c>
      <c r="C58" s="207"/>
      <c r="D58" s="207"/>
    </row>
    <row r="59" spans="2:10" ht="13.5">
      <c r="B59" s="202"/>
      <c r="C59" s="232" t="s">
        <v>162</v>
      </c>
      <c r="D59" s="246"/>
      <c r="E59" s="247"/>
      <c r="F59" s="228" t="s">
        <v>166</v>
      </c>
      <c r="G59" s="236" t="s">
        <v>165</v>
      </c>
      <c r="H59" s="201" t="s">
        <v>170</v>
      </c>
      <c r="I59" s="201"/>
      <c r="J59" s="201"/>
    </row>
    <row r="60" spans="2:10" ht="13.5">
      <c r="B60" s="202"/>
      <c r="C60" s="267" t="s">
        <v>163</v>
      </c>
      <c r="D60" s="247"/>
      <c r="E60" s="21" t="s">
        <v>164</v>
      </c>
      <c r="F60" s="228"/>
      <c r="G60" s="236"/>
      <c r="H60" s="17" t="s">
        <v>167</v>
      </c>
      <c r="I60" s="37" t="s">
        <v>168</v>
      </c>
      <c r="J60" s="43" t="s">
        <v>169</v>
      </c>
    </row>
    <row r="61" spans="2:14" ht="13.5">
      <c r="B61" s="1" t="s">
        <v>0</v>
      </c>
      <c r="C61" s="273">
        <v>5861546688</v>
      </c>
      <c r="D61" s="247"/>
      <c r="E61" s="30">
        <v>112167</v>
      </c>
      <c r="F61" s="30">
        <v>119747</v>
      </c>
      <c r="G61" s="30">
        <f>+F61-E61</f>
        <v>7580</v>
      </c>
      <c r="H61" s="17"/>
      <c r="I61" s="112" t="s">
        <v>301</v>
      </c>
      <c r="J61" s="43"/>
      <c r="L61" s="272" t="s">
        <v>453</v>
      </c>
      <c r="M61" s="272"/>
      <c r="N61" s="272"/>
    </row>
    <row r="62" spans="2:14" ht="13.5">
      <c r="B62" s="1" t="s">
        <v>1</v>
      </c>
      <c r="C62" s="273">
        <v>666699819</v>
      </c>
      <c r="D62" s="247"/>
      <c r="E62" s="30">
        <v>101567</v>
      </c>
      <c r="F62" s="30">
        <v>100227</v>
      </c>
      <c r="G62" s="30">
        <f aca="true" t="shared" si="1" ref="G62:G77">+F62-E62</f>
        <v>-1340</v>
      </c>
      <c r="H62" s="17"/>
      <c r="I62" s="112" t="s">
        <v>314</v>
      </c>
      <c r="J62" s="43"/>
      <c r="L62" s="272"/>
      <c r="M62" s="272"/>
      <c r="N62" s="272"/>
    </row>
    <row r="63" spans="2:14" ht="13.5">
      <c r="B63" s="1" t="s">
        <v>2</v>
      </c>
      <c r="C63" s="273">
        <v>2096704897</v>
      </c>
      <c r="D63" s="247"/>
      <c r="E63" s="30">
        <v>112911</v>
      </c>
      <c r="F63" s="30"/>
      <c r="G63" s="30">
        <f t="shared" si="1"/>
        <v>-112911</v>
      </c>
      <c r="H63" s="17"/>
      <c r="I63" s="112"/>
      <c r="J63" s="43" t="s">
        <v>295</v>
      </c>
      <c r="L63" s="272"/>
      <c r="M63" s="272"/>
      <c r="N63" s="272"/>
    </row>
    <row r="64" spans="2:14" ht="13.5">
      <c r="B64" s="1" t="s">
        <v>3</v>
      </c>
      <c r="C64" s="273">
        <v>906752972</v>
      </c>
      <c r="D64" s="247"/>
      <c r="E64" s="30">
        <v>115790</v>
      </c>
      <c r="F64" s="30">
        <v>93609</v>
      </c>
      <c r="G64" s="30">
        <f t="shared" si="1"/>
        <v>-22181</v>
      </c>
      <c r="H64" s="17"/>
      <c r="I64" s="112" t="s">
        <v>335</v>
      </c>
      <c r="J64" s="43"/>
      <c r="L64" s="272"/>
      <c r="M64" s="272"/>
      <c r="N64" s="272"/>
    </row>
    <row r="65" spans="2:14" ht="13.5">
      <c r="B65" s="1" t="s">
        <v>4</v>
      </c>
      <c r="C65" s="273">
        <v>582474150</v>
      </c>
      <c r="D65" s="247"/>
      <c r="E65" s="30">
        <v>104569</v>
      </c>
      <c r="F65" s="30">
        <v>89173</v>
      </c>
      <c r="G65" s="30">
        <f t="shared" si="1"/>
        <v>-15396</v>
      </c>
      <c r="H65" s="172" t="s">
        <v>365</v>
      </c>
      <c r="I65" s="112"/>
      <c r="J65" s="43"/>
      <c r="L65" s="272"/>
      <c r="M65" s="272"/>
      <c r="N65" s="272"/>
    </row>
    <row r="66" spans="2:14" ht="13.5">
      <c r="B66" s="1" t="s">
        <v>5</v>
      </c>
      <c r="C66" s="273">
        <v>384902374</v>
      </c>
      <c r="D66" s="247"/>
      <c r="E66" s="30">
        <v>111835</v>
      </c>
      <c r="F66" s="30">
        <v>100725</v>
      </c>
      <c r="G66" s="30">
        <f t="shared" si="1"/>
        <v>-11110</v>
      </c>
      <c r="H66" s="17"/>
      <c r="I66" s="112" t="s">
        <v>348</v>
      </c>
      <c r="J66" s="43"/>
      <c r="L66" s="170"/>
      <c r="M66" s="170"/>
      <c r="N66" s="170"/>
    </row>
    <row r="67" spans="2:14" ht="13.5">
      <c r="B67" s="1" t="s">
        <v>6</v>
      </c>
      <c r="C67" s="273">
        <v>1585032000</v>
      </c>
      <c r="D67" s="247"/>
      <c r="E67" s="30">
        <v>107137</v>
      </c>
      <c r="F67" s="30">
        <v>99814</v>
      </c>
      <c r="G67" s="30">
        <f t="shared" si="1"/>
        <v>-7323</v>
      </c>
      <c r="H67" s="17"/>
      <c r="I67" s="112"/>
      <c r="J67" s="43" t="s">
        <v>295</v>
      </c>
      <c r="L67" s="170"/>
      <c r="M67" s="170"/>
      <c r="N67" s="170"/>
    </row>
    <row r="68" spans="2:10" ht="13.5">
      <c r="B68" s="1" t="s">
        <v>7</v>
      </c>
      <c r="C68" s="273">
        <v>1898833297</v>
      </c>
      <c r="D68" s="247"/>
      <c r="E68" s="30">
        <v>107905</v>
      </c>
      <c r="F68" s="30">
        <v>96212</v>
      </c>
      <c r="G68" s="30">
        <f t="shared" si="1"/>
        <v>-11693</v>
      </c>
      <c r="H68" s="17"/>
      <c r="I68" s="112" t="s">
        <v>366</v>
      </c>
      <c r="J68" s="43"/>
    </row>
    <row r="69" spans="2:10" ht="13.5">
      <c r="B69" s="1" t="s">
        <v>8</v>
      </c>
      <c r="C69" s="273">
        <v>529668084</v>
      </c>
      <c r="D69" s="247"/>
      <c r="E69" s="30">
        <v>102952</v>
      </c>
      <c r="F69" s="30">
        <v>93582</v>
      </c>
      <c r="G69" s="30">
        <f t="shared" si="1"/>
        <v>-9370</v>
      </c>
      <c r="H69" s="17"/>
      <c r="I69" s="112" t="s">
        <v>383</v>
      </c>
      <c r="J69" s="43"/>
    </row>
    <row r="70" spans="2:10" ht="13.5">
      <c r="B70" s="1" t="s">
        <v>9</v>
      </c>
      <c r="C70" s="273">
        <v>272762384</v>
      </c>
      <c r="D70" s="247"/>
      <c r="E70" s="30">
        <v>103506</v>
      </c>
      <c r="F70" s="30"/>
      <c r="G70" s="30">
        <f t="shared" si="1"/>
        <v>-103506</v>
      </c>
      <c r="H70" s="17"/>
      <c r="I70" s="112"/>
      <c r="J70" s="43" t="s">
        <v>295</v>
      </c>
    </row>
    <row r="71" spans="2:10" ht="13.5">
      <c r="B71" s="1" t="s">
        <v>10</v>
      </c>
      <c r="C71" s="273"/>
      <c r="D71" s="247"/>
      <c r="E71" s="30"/>
      <c r="F71" s="30"/>
      <c r="G71" s="30">
        <f t="shared" si="1"/>
        <v>0</v>
      </c>
      <c r="H71" s="17" t="s">
        <v>365</v>
      </c>
      <c r="I71" s="112"/>
      <c r="J71" s="43"/>
    </row>
    <row r="72" spans="2:10" ht="13.5">
      <c r="B72" s="1" t="s">
        <v>11</v>
      </c>
      <c r="C72" s="273">
        <v>1576631592</v>
      </c>
      <c r="D72" s="247"/>
      <c r="E72" s="30">
        <v>115120</v>
      </c>
      <c r="F72" s="30"/>
      <c r="G72" s="30">
        <f t="shared" si="1"/>
        <v>-115120</v>
      </c>
      <c r="H72" s="17"/>
      <c r="I72" s="112"/>
      <c r="J72" s="43" t="s">
        <v>295</v>
      </c>
    </row>
    <row r="73" spans="2:10" ht="13.5">
      <c r="B73" s="1" t="s">
        <v>12</v>
      </c>
      <c r="C73" s="273">
        <v>254997668</v>
      </c>
      <c r="D73" s="247"/>
      <c r="E73" s="30">
        <v>103324</v>
      </c>
      <c r="F73" s="30">
        <v>98993</v>
      </c>
      <c r="G73" s="30">
        <f t="shared" si="1"/>
        <v>-4331</v>
      </c>
      <c r="H73" s="17"/>
      <c r="I73" s="112"/>
      <c r="J73" s="43" t="s">
        <v>295</v>
      </c>
    </row>
    <row r="74" spans="2:10" ht="13.5">
      <c r="B74" s="1" t="s">
        <v>13</v>
      </c>
      <c r="C74" s="273">
        <v>401726764</v>
      </c>
      <c r="D74" s="247"/>
      <c r="E74" s="30">
        <v>104892</v>
      </c>
      <c r="F74" s="30">
        <v>96345</v>
      </c>
      <c r="G74" s="30">
        <f t="shared" si="1"/>
        <v>-8547</v>
      </c>
      <c r="H74" s="17"/>
      <c r="I74" s="112"/>
      <c r="J74" s="43" t="s">
        <v>295</v>
      </c>
    </row>
    <row r="75" spans="2:10" ht="13.5">
      <c r="B75" s="1" t="s">
        <v>14</v>
      </c>
      <c r="C75" s="273">
        <v>712070499</v>
      </c>
      <c r="D75" s="247"/>
      <c r="E75" s="30">
        <v>100849</v>
      </c>
      <c r="F75" s="30">
        <v>85888</v>
      </c>
      <c r="G75" s="30">
        <f t="shared" si="1"/>
        <v>-14961</v>
      </c>
      <c r="H75" s="17"/>
      <c r="I75" s="112"/>
      <c r="J75" s="43" t="s">
        <v>295</v>
      </c>
    </row>
    <row r="76" spans="2:10" ht="13.5">
      <c r="B76" s="1" t="s">
        <v>15</v>
      </c>
      <c r="C76" s="273">
        <v>207036616</v>
      </c>
      <c r="D76" s="247"/>
      <c r="E76" s="30">
        <v>99968</v>
      </c>
      <c r="F76" s="30">
        <v>69485</v>
      </c>
      <c r="G76" s="30">
        <f t="shared" si="1"/>
        <v>-30483</v>
      </c>
      <c r="H76" s="17"/>
      <c r="I76" s="112" t="s">
        <v>366</v>
      </c>
      <c r="J76" s="43"/>
    </row>
    <row r="77" spans="2:10" ht="13.5">
      <c r="B77" s="158" t="s">
        <v>16</v>
      </c>
      <c r="C77" s="273">
        <v>236457018</v>
      </c>
      <c r="D77" s="247"/>
      <c r="E77" s="30">
        <v>81460</v>
      </c>
      <c r="F77" s="30">
        <v>76187</v>
      </c>
      <c r="G77" s="30">
        <f t="shared" si="1"/>
        <v>-5273</v>
      </c>
      <c r="H77" s="17"/>
      <c r="I77" s="112"/>
      <c r="J77" s="43" t="s">
        <v>295</v>
      </c>
    </row>
    <row r="78" spans="2:10" ht="13.5">
      <c r="B78" s="1"/>
      <c r="C78" s="273"/>
      <c r="D78" s="242"/>
      <c r="E78" s="30"/>
      <c r="F78" s="30"/>
      <c r="G78" s="30"/>
      <c r="H78" s="17"/>
      <c r="I78" s="112"/>
      <c r="J78" s="43"/>
    </row>
    <row r="79" spans="2:10" ht="13.5">
      <c r="B79" s="1" t="s">
        <v>17</v>
      </c>
      <c r="C79" s="273">
        <f>AVERAGE(C61:C77)</f>
        <v>1135893551.375</v>
      </c>
      <c r="D79" s="247"/>
      <c r="E79" s="30">
        <f>AVERAGE(E61:E77)</f>
        <v>105372</v>
      </c>
      <c r="F79" s="30">
        <f>AVERAGE(F61:F77)</f>
        <v>93845.15384615384</v>
      </c>
      <c r="G79" s="30">
        <f>+F79-E79</f>
        <v>-11526.846153846156</v>
      </c>
      <c r="H79" s="48">
        <f>COUNTA(H61:H77)</f>
        <v>2</v>
      </c>
      <c r="I79" s="62">
        <f>COUNTA(I61:I77)</f>
        <v>7</v>
      </c>
      <c r="J79" s="113">
        <f>COUNTA(J61:J77)</f>
        <v>8</v>
      </c>
    </row>
    <row r="81" ht="13.5">
      <c r="F81" s="135"/>
    </row>
    <row r="89" ht="13.5">
      <c r="B89" t="s">
        <v>172</v>
      </c>
    </row>
    <row r="91" spans="2:15" ht="13.5">
      <c r="B91" s="202"/>
      <c r="C91" s="202"/>
      <c r="D91" s="232" t="s">
        <v>32</v>
      </c>
      <c r="E91" s="233"/>
      <c r="F91" s="233"/>
      <c r="G91" s="234"/>
      <c r="H91" s="232" t="s">
        <v>33</v>
      </c>
      <c r="I91" s="233"/>
      <c r="J91" s="233"/>
      <c r="K91" s="234"/>
      <c r="L91" s="232" t="s">
        <v>34</v>
      </c>
      <c r="M91" s="233"/>
      <c r="N91" s="233"/>
      <c r="O91" s="234"/>
    </row>
    <row r="92" spans="2:15" ht="13.5">
      <c r="B92" s="202"/>
      <c r="C92" s="202"/>
      <c r="D92" s="14" t="s">
        <v>173</v>
      </c>
      <c r="E92" s="24" t="s">
        <v>174</v>
      </c>
      <c r="F92" s="34" t="s">
        <v>80</v>
      </c>
      <c r="G92" s="181" t="s">
        <v>58</v>
      </c>
      <c r="H92" s="179" t="s">
        <v>173</v>
      </c>
      <c r="I92" s="24" t="s">
        <v>174</v>
      </c>
      <c r="J92" s="180" t="s">
        <v>80</v>
      </c>
      <c r="K92" s="181" t="s">
        <v>58</v>
      </c>
      <c r="L92" s="179" t="s">
        <v>173</v>
      </c>
      <c r="M92" s="24" t="s">
        <v>174</v>
      </c>
      <c r="N92" s="180" t="s">
        <v>80</v>
      </c>
      <c r="O92" s="181" t="s">
        <v>58</v>
      </c>
    </row>
    <row r="93" spans="2:15" ht="13.5">
      <c r="B93" s="238" t="s">
        <v>0</v>
      </c>
      <c r="C93" s="52" t="s">
        <v>175</v>
      </c>
      <c r="D93" s="53">
        <v>4682495933</v>
      </c>
      <c r="E93" s="60">
        <v>590868833</v>
      </c>
      <c r="F93" s="57">
        <f>+E93+D93</f>
        <v>5273364766</v>
      </c>
      <c r="G93" s="274">
        <f>+F93+F94</f>
        <v>5753824550</v>
      </c>
      <c r="H93" s="53">
        <v>4898498524</v>
      </c>
      <c r="I93" s="60">
        <v>474946418</v>
      </c>
      <c r="J93" s="57">
        <f aca="true" t="shared" si="2" ref="J93:J126">+I93+H93</f>
        <v>5373444942</v>
      </c>
      <c r="K93" s="274">
        <f>+J93+J94</f>
        <v>5841990599</v>
      </c>
      <c r="L93" s="53">
        <v>4775945726</v>
      </c>
      <c r="M93" s="60">
        <v>340397958</v>
      </c>
      <c r="N93" s="57">
        <f aca="true" t="shared" si="3" ref="N93:N126">+M93+L93</f>
        <v>5116343684</v>
      </c>
      <c r="O93" s="274">
        <f>+N93+N94</f>
        <v>5589109202</v>
      </c>
    </row>
    <row r="94" spans="2:15" ht="13.5">
      <c r="B94" s="238"/>
      <c r="C94" s="50" t="s">
        <v>176</v>
      </c>
      <c r="D94" s="51">
        <v>451420031</v>
      </c>
      <c r="E94" s="61">
        <v>29039753</v>
      </c>
      <c r="F94" s="58">
        <f aca="true" t="shared" si="4" ref="F94:F126">+E94+D94</f>
        <v>480459784</v>
      </c>
      <c r="G94" s="275"/>
      <c r="H94" s="51">
        <v>442884078</v>
      </c>
      <c r="I94" s="61">
        <v>25661579</v>
      </c>
      <c r="J94" s="58">
        <f t="shared" si="2"/>
        <v>468545657</v>
      </c>
      <c r="K94" s="275"/>
      <c r="L94" s="51">
        <v>446348826</v>
      </c>
      <c r="M94" s="61">
        <v>26416692</v>
      </c>
      <c r="N94" s="58">
        <f t="shared" si="3"/>
        <v>472765518</v>
      </c>
      <c r="O94" s="275"/>
    </row>
    <row r="95" spans="2:15" ht="13.5">
      <c r="B95" s="238" t="s">
        <v>1</v>
      </c>
      <c r="C95" s="52" t="s">
        <v>175</v>
      </c>
      <c r="D95" s="53">
        <v>582819259</v>
      </c>
      <c r="E95" s="60">
        <v>107959198</v>
      </c>
      <c r="F95" s="57">
        <f t="shared" si="4"/>
        <v>690778457</v>
      </c>
      <c r="G95" s="274">
        <f>+F95+F96</f>
        <v>728036396</v>
      </c>
      <c r="H95" s="53">
        <v>578686284</v>
      </c>
      <c r="I95" s="60">
        <v>85982076</v>
      </c>
      <c r="J95" s="57">
        <f t="shared" si="2"/>
        <v>664668360</v>
      </c>
      <c r="K95" s="274">
        <f>+J95+J96</f>
        <v>702678929</v>
      </c>
      <c r="L95" s="53">
        <v>563318043</v>
      </c>
      <c r="M95" s="60">
        <v>55506540</v>
      </c>
      <c r="N95" s="57">
        <f t="shared" si="3"/>
        <v>618824583</v>
      </c>
      <c r="O95" s="274">
        <f>+N95+N96</f>
        <v>657332717</v>
      </c>
    </row>
    <row r="96" spans="2:15" ht="13.5">
      <c r="B96" s="238"/>
      <c r="C96" s="50" t="s">
        <v>176</v>
      </c>
      <c r="D96" s="51">
        <v>35006587</v>
      </c>
      <c r="E96" s="61">
        <v>2251352</v>
      </c>
      <c r="F96" s="58">
        <f t="shared" si="4"/>
        <v>37257939</v>
      </c>
      <c r="G96" s="275"/>
      <c r="H96" s="51">
        <v>34976604</v>
      </c>
      <c r="I96" s="61">
        <v>3033965</v>
      </c>
      <c r="J96" s="58">
        <f t="shared" si="2"/>
        <v>38010569</v>
      </c>
      <c r="K96" s="275"/>
      <c r="L96" s="51">
        <v>34339942</v>
      </c>
      <c r="M96" s="61">
        <v>4168192</v>
      </c>
      <c r="N96" s="58">
        <f t="shared" si="3"/>
        <v>38508134</v>
      </c>
      <c r="O96" s="275"/>
    </row>
    <row r="97" spans="2:15" ht="13.5">
      <c r="B97" s="238" t="s">
        <v>2</v>
      </c>
      <c r="C97" s="52" t="s">
        <v>175</v>
      </c>
      <c r="D97" s="53">
        <v>1688886506</v>
      </c>
      <c r="E97" s="60">
        <v>265379611</v>
      </c>
      <c r="F97" s="57">
        <f t="shared" si="4"/>
        <v>1954266117</v>
      </c>
      <c r="G97" s="274">
        <f>+F97+F98</f>
        <v>2061591214</v>
      </c>
      <c r="H97" s="53">
        <v>1643133580</v>
      </c>
      <c r="I97" s="60">
        <v>213024602</v>
      </c>
      <c r="J97" s="57">
        <f t="shared" si="2"/>
        <v>1856158182</v>
      </c>
      <c r="K97" s="274">
        <f>+J97+J98</f>
        <v>1956320898</v>
      </c>
      <c r="L97" s="53">
        <v>1623266035</v>
      </c>
      <c r="M97" s="60">
        <v>148139720</v>
      </c>
      <c r="N97" s="57">
        <f t="shared" si="3"/>
        <v>1771405755</v>
      </c>
      <c r="O97" s="274">
        <f>+N97+N98</f>
        <v>2686449114</v>
      </c>
    </row>
    <row r="98" spans="2:15" ht="13.5">
      <c r="B98" s="238"/>
      <c r="C98" s="50" t="s">
        <v>176</v>
      </c>
      <c r="D98" s="51">
        <v>100336234</v>
      </c>
      <c r="E98" s="61">
        <v>6988863</v>
      </c>
      <c r="F98" s="58">
        <f t="shared" si="4"/>
        <v>107325097</v>
      </c>
      <c r="G98" s="275"/>
      <c r="H98" s="51">
        <v>94100630</v>
      </c>
      <c r="I98" s="61">
        <v>6062086</v>
      </c>
      <c r="J98" s="58">
        <f t="shared" si="2"/>
        <v>100162716</v>
      </c>
      <c r="K98" s="275"/>
      <c r="L98" s="51">
        <v>910314174</v>
      </c>
      <c r="M98" s="61">
        <v>4729185</v>
      </c>
      <c r="N98" s="58">
        <f t="shared" si="3"/>
        <v>915043359</v>
      </c>
      <c r="O98" s="275"/>
    </row>
    <row r="99" spans="2:15" ht="13.5">
      <c r="B99" s="238" t="s">
        <v>3</v>
      </c>
      <c r="C99" s="52" t="s">
        <v>175</v>
      </c>
      <c r="D99" s="53">
        <v>636699187</v>
      </c>
      <c r="E99" s="60">
        <v>109641732</v>
      </c>
      <c r="F99" s="57">
        <f t="shared" si="4"/>
        <v>746340919</v>
      </c>
      <c r="G99" s="274">
        <f>+F99+F100</f>
        <v>806367791</v>
      </c>
      <c r="H99" s="53">
        <v>647034503</v>
      </c>
      <c r="I99" s="60">
        <v>89883020</v>
      </c>
      <c r="J99" s="57">
        <f t="shared" si="2"/>
        <v>736917523</v>
      </c>
      <c r="K99" s="274">
        <f>+J99+J100</f>
        <v>800083096</v>
      </c>
      <c r="L99" s="53">
        <v>642260346</v>
      </c>
      <c r="M99" s="60">
        <v>61586420</v>
      </c>
      <c r="N99" s="57">
        <f t="shared" si="3"/>
        <v>703846766</v>
      </c>
      <c r="O99" s="274">
        <f>+N99+N100</f>
        <v>749923490</v>
      </c>
    </row>
    <row r="100" spans="2:15" ht="13.5">
      <c r="B100" s="238"/>
      <c r="C100" s="50" t="s">
        <v>176</v>
      </c>
      <c r="D100" s="51">
        <v>56295238</v>
      </c>
      <c r="E100" s="61">
        <v>3731634</v>
      </c>
      <c r="F100" s="58">
        <f t="shared" si="4"/>
        <v>60026872</v>
      </c>
      <c r="G100" s="275"/>
      <c r="H100" s="51">
        <v>59267832</v>
      </c>
      <c r="I100" s="61">
        <v>3897741</v>
      </c>
      <c r="J100" s="58">
        <f t="shared" si="2"/>
        <v>63165573</v>
      </c>
      <c r="K100" s="275"/>
      <c r="L100" s="51">
        <v>43253216</v>
      </c>
      <c r="M100" s="61">
        <v>2823508</v>
      </c>
      <c r="N100" s="58">
        <f t="shared" si="3"/>
        <v>46076724</v>
      </c>
      <c r="O100" s="275"/>
    </row>
    <row r="101" spans="2:15" ht="13.5">
      <c r="B101" s="238" t="s">
        <v>4</v>
      </c>
      <c r="C101" s="52" t="s">
        <v>175</v>
      </c>
      <c r="D101" s="53">
        <v>445846928</v>
      </c>
      <c r="E101" s="60">
        <v>91581050</v>
      </c>
      <c r="F101" s="57">
        <f t="shared" si="4"/>
        <v>537427978</v>
      </c>
      <c r="G101" s="274">
        <f>+F101+F102</f>
        <v>558547757</v>
      </c>
      <c r="H101" s="53">
        <v>456839640</v>
      </c>
      <c r="I101" s="60">
        <v>81448396</v>
      </c>
      <c r="J101" s="57">
        <f t="shared" si="2"/>
        <v>538288036</v>
      </c>
      <c r="K101" s="274">
        <f>+J101+J102</f>
        <v>559701948</v>
      </c>
      <c r="L101" s="53">
        <v>446465556</v>
      </c>
      <c r="M101" s="60">
        <v>55864228</v>
      </c>
      <c r="N101" s="57">
        <f t="shared" si="3"/>
        <v>502329784</v>
      </c>
      <c r="O101" s="274">
        <f>+N101+N102</f>
        <v>519634527</v>
      </c>
    </row>
    <row r="102" spans="2:15" ht="13.5">
      <c r="B102" s="238"/>
      <c r="C102" s="50" t="s">
        <v>176</v>
      </c>
      <c r="D102" s="51">
        <v>18519149</v>
      </c>
      <c r="E102" s="61">
        <v>2600630</v>
      </c>
      <c r="F102" s="58">
        <f t="shared" si="4"/>
        <v>21119779</v>
      </c>
      <c r="G102" s="275"/>
      <c r="H102" s="51">
        <v>18889968</v>
      </c>
      <c r="I102" s="61">
        <v>2523944</v>
      </c>
      <c r="J102" s="58">
        <f t="shared" si="2"/>
        <v>21413912</v>
      </c>
      <c r="K102" s="275"/>
      <c r="L102" s="51">
        <v>15506135</v>
      </c>
      <c r="M102" s="61">
        <v>1798608</v>
      </c>
      <c r="N102" s="58">
        <f t="shared" si="3"/>
        <v>17304743</v>
      </c>
      <c r="O102" s="275"/>
    </row>
    <row r="103" spans="2:15" ht="13.5">
      <c r="B103" s="238" t="s">
        <v>5</v>
      </c>
      <c r="C103" s="52" t="s">
        <v>175</v>
      </c>
      <c r="D103" s="53">
        <v>295932198</v>
      </c>
      <c r="E103" s="60">
        <v>39471852</v>
      </c>
      <c r="F103" s="57">
        <f t="shared" si="4"/>
        <v>335404050</v>
      </c>
      <c r="G103" s="274">
        <f>+F103+F104</f>
        <v>351967000</v>
      </c>
      <c r="H103" s="53">
        <v>295192004</v>
      </c>
      <c r="I103" s="60">
        <v>32058602</v>
      </c>
      <c r="J103" s="57">
        <f t="shared" si="2"/>
        <v>327250606</v>
      </c>
      <c r="K103" s="274">
        <f>+J103+J104</f>
        <v>343402630</v>
      </c>
      <c r="L103" s="53">
        <v>327257405</v>
      </c>
      <c r="M103" s="60">
        <v>21427445</v>
      </c>
      <c r="N103" s="57">
        <f t="shared" si="3"/>
        <v>348684850</v>
      </c>
      <c r="O103" s="274">
        <f>+N103+N104</f>
        <v>365347395</v>
      </c>
    </row>
    <row r="104" spans="2:15" ht="13.5">
      <c r="B104" s="238"/>
      <c r="C104" s="50" t="s">
        <v>176</v>
      </c>
      <c r="D104" s="51">
        <v>15473042</v>
      </c>
      <c r="E104" s="61">
        <v>1089908</v>
      </c>
      <c r="F104" s="58">
        <f t="shared" si="4"/>
        <v>16562950</v>
      </c>
      <c r="G104" s="275"/>
      <c r="H104" s="51">
        <v>14482894</v>
      </c>
      <c r="I104" s="61">
        <v>1669130</v>
      </c>
      <c r="J104" s="58">
        <f t="shared" si="2"/>
        <v>16152024</v>
      </c>
      <c r="K104" s="275"/>
      <c r="L104" s="51">
        <v>15773608</v>
      </c>
      <c r="M104" s="61">
        <v>888937</v>
      </c>
      <c r="N104" s="58">
        <f t="shared" si="3"/>
        <v>16662545</v>
      </c>
      <c r="O104" s="275"/>
    </row>
    <row r="105" spans="2:15" ht="13.5">
      <c r="B105" s="238" t="s">
        <v>6</v>
      </c>
      <c r="C105" s="52" t="s">
        <v>175</v>
      </c>
      <c r="D105" s="53">
        <v>1308219</v>
      </c>
      <c r="E105" s="60">
        <v>158128</v>
      </c>
      <c r="F105" s="57">
        <f t="shared" si="4"/>
        <v>1466347</v>
      </c>
      <c r="G105" s="274">
        <f>+F105+F106</f>
        <v>1608335</v>
      </c>
      <c r="H105" s="53">
        <v>1288568</v>
      </c>
      <c r="I105" s="60">
        <v>119933</v>
      </c>
      <c r="J105" s="57">
        <f t="shared" si="2"/>
        <v>1408501</v>
      </c>
      <c r="K105" s="274">
        <f>+J105+J106</f>
        <v>1501224</v>
      </c>
      <c r="L105" s="53">
        <v>1327162</v>
      </c>
      <c r="M105" s="60">
        <v>91871</v>
      </c>
      <c r="N105" s="57">
        <f t="shared" si="3"/>
        <v>1419033</v>
      </c>
      <c r="O105" s="274">
        <f>+N105+N106</f>
        <v>1509279</v>
      </c>
    </row>
    <row r="106" spans="2:15" ht="13.5">
      <c r="B106" s="238"/>
      <c r="C106" s="50" t="s">
        <v>176</v>
      </c>
      <c r="D106" s="51">
        <v>83365</v>
      </c>
      <c r="E106" s="61">
        <v>58623</v>
      </c>
      <c r="F106" s="58">
        <f t="shared" si="4"/>
        <v>141988</v>
      </c>
      <c r="G106" s="275"/>
      <c r="H106" s="51">
        <v>87873</v>
      </c>
      <c r="I106" s="61">
        <v>4850</v>
      </c>
      <c r="J106" s="58">
        <f t="shared" si="2"/>
        <v>92723</v>
      </c>
      <c r="K106" s="275"/>
      <c r="L106" s="51">
        <v>85691</v>
      </c>
      <c r="M106" s="61">
        <v>4555</v>
      </c>
      <c r="N106" s="58">
        <f t="shared" si="3"/>
        <v>90246</v>
      </c>
      <c r="O106" s="275"/>
    </row>
    <row r="107" spans="2:15" ht="13.5">
      <c r="B107" s="238" t="s">
        <v>7</v>
      </c>
      <c r="C107" s="52" t="s">
        <v>175</v>
      </c>
      <c r="D107" s="53">
        <v>1275947777</v>
      </c>
      <c r="E107" s="60">
        <v>194556130</v>
      </c>
      <c r="F107" s="57">
        <f t="shared" si="4"/>
        <v>1470503907</v>
      </c>
      <c r="G107" s="274">
        <f>+F107+F108</f>
        <v>1558554543</v>
      </c>
      <c r="H107" s="53">
        <v>1266778311</v>
      </c>
      <c r="I107" s="60">
        <v>152403435</v>
      </c>
      <c r="J107" s="57">
        <f t="shared" si="2"/>
        <v>1419181746</v>
      </c>
      <c r="K107" s="274">
        <f>+J107+J108</f>
        <v>1509707337</v>
      </c>
      <c r="L107" s="53">
        <v>1255420558</v>
      </c>
      <c r="M107" s="60">
        <v>105106381</v>
      </c>
      <c r="N107" s="57">
        <f t="shared" si="3"/>
        <v>1360526939</v>
      </c>
      <c r="O107" s="274">
        <f>+N107+N108</f>
        <v>1451710956</v>
      </c>
    </row>
    <row r="108" spans="2:15" ht="13.5">
      <c r="B108" s="238"/>
      <c r="C108" s="50" t="s">
        <v>176</v>
      </c>
      <c r="D108" s="51">
        <v>81497305</v>
      </c>
      <c r="E108" s="61">
        <v>6553331</v>
      </c>
      <c r="F108" s="58">
        <f t="shared" si="4"/>
        <v>88050636</v>
      </c>
      <c r="G108" s="275"/>
      <c r="H108" s="51">
        <v>82783657</v>
      </c>
      <c r="I108" s="61">
        <v>7741934</v>
      </c>
      <c r="J108" s="58">
        <f t="shared" si="2"/>
        <v>90525591</v>
      </c>
      <c r="K108" s="275"/>
      <c r="L108" s="51">
        <v>83677969</v>
      </c>
      <c r="M108" s="61">
        <v>7506048</v>
      </c>
      <c r="N108" s="58">
        <f t="shared" si="3"/>
        <v>91184017</v>
      </c>
      <c r="O108" s="275"/>
    </row>
    <row r="109" spans="2:15" ht="13.5">
      <c r="B109" s="238" t="s">
        <v>8</v>
      </c>
      <c r="C109" s="52" t="s">
        <v>175</v>
      </c>
      <c r="D109" s="53">
        <v>393439894</v>
      </c>
      <c r="E109" s="60">
        <v>47593607</v>
      </c>
      <c r="F109" s="57">
        <f t="shared" si="4"/>
        <v>441033501</v>
      </c>
      <c r="G109" s="274">
        <f>+F109+F110</f>
        <v>464199373</v>
      </c>
      <c r="H109" s="53">
        <v>415814624</v>
      </c>
      <c r="I109" s="60">
        <v>45503806</v>
      </c>
      <c r="J109" s="57">
        <f t="shared" si="2"/>
        <v>461318430</v>
      </c>
      <c r="K109" s="274">
        <f>+J109+J110</f>
        <v>496240946</v>
      </c>
      <c r="L109" s="53">
        <v>408983164</v>
      </c>
      <c r="M109" s="60">
        <v>32347180</v>
      </c>
      <c r="N109" s="57">
        <f t="shared" si="3"/>
        <v>441330344</v>
      </c>
      <c r="O109" s="274">
        <f>+N109+N110</f>
        <v>470023692</v>
      </c>
    </row>
    <row r="110" spans="2:15" ht="13.5">
      <c r="B110" s="238"/>
      <c r="C110" s="50" t="s">
        <v>176</v>
      </c>
      <c r="D110" s="51">
        <v>21337540</v>
      </c>
      <c r="E110" s="61">
        <v>1828332</v>
      </c>
      <c r="F110" s="58">
        <f t="shared" si="4"/>
        <v>23165872</v>
      </c>
      <c r="G110" s="275"/>
      <c r="H110" s="51">
        <v>31020841</v>
      </c>
      <c r="I110" s="61">
        <v>3901675</v>
      </c>
      <c r="J110" s="58">
        <f t="shared" si="2"/>
        <v>34922516</v>
      </c>
      <c r="K110" s="275"/>
      <c r="L110" s="51">
        <v>26292549</v>
      </c>
      <c r="M110" s="61">
        <v>2400799</v>
      </c>
      <c r="N110" s="58">
        <f t="shared" si="3"/>
        <v>28693348</v>
      </c>
      <c r="O110" s="275"/>
    </row>
    <row r="111" spans="2:15" ht="13.5">
      <c r="B111" s="238" t="s">
        <v>9</v>
      </c>
      <c r="C111" s="52" t="s">
        <v>175</v>
      </c>
      <c r="D111" s="53">
        <v>191435147</v>
      </c>
      <c r="E111" s="60">
        <v>36573553</v>
      </c>
      <c r="F111" s="57">
        <f t="shared" si="4"/>
        <v>228008700</v>
      </c>
      <c r="G111" s="274">
        <f>+F111+F112</f>
        <v>237580205</v>
      </c>
      <c r="H111" s="53">
        <v>192630820</v>
      </c>
      <c r="I111" s="60">
        <v>29781880</v>
      </c>
      <c r="J111" s="57">
        <f t="shared" si="2"/>
        <v>222412700</v>
      </c>
      <c r="K111" s="274">
        <f>+J111+J112</f>
        <v>231665036</v>
      </c>
      <c r="L111" s="53">
        <v>196972843</v>
      </c>
      <c r="M111" s="60">
        <v>18366157</v>
      </c>
      <c r="N111" s="57">
        <f t="shared" si="3"/>
        <v>215339000</v>
      </c>
      <c r="O111" s="274">
        <f>+N111+N112</f>
        <v>223144201</v>
      </c>
    </row>
    <row r="112" spans="2:15" ht="13.5">
      <c r="B112" s="238"/>
      <c r="C112" s="50" t="s">
        <v>176</v>
      </c>
      <c r="D112" s="51">
        <v>9037213</v>
      </c>
      <c r="E112" s="61">
        <v>534292</v>
      </c>
      <c r="F112" s="58">
        <f t="shared" si="4"/>
        <v>9571505</v>
      </c>
      <c r="G112" s="275"/>
      <c r="H112" s="51">
        <v>8505398</v>
      </c>
      <c r="I112" s="61">
        <v>746938</v>
      </c>
      <c r="J112" s="58">
        <f t="shared" si="2"/>
        <v>9252336</v>
      </c>
      <c r="K112" s="275"/>
      <c r="L112" s="51">
        <v>7128162</v>
      </c>
      <c r="M112" s="61">
        <v>677039</v>
      </c>
      <c r="N112" s="58">
        <f t="shared" si="3"/>
        <v>7805201</v>
      </c>
      <c r="O112" s="275"/>
    </row>
    <row r="113" spans="2:15" ht="13.5">
      <c r="B113" s="238" t="s">
        <v>10</v>
      </c>
      <c r="C113" s="52" t="s">
        <v>175</v>
      </c>
      <c r="D113" s="53">
        <v>39988832</v>
      </c>
      <c r="E113" s="60">
        <v>5765273</v>
      </c>
      <c r="F113" s="57">
        <f t="shared" si="4"/>
        <v>45754105</v>
      </c>
      <c r="G113" s="274">
        <f>+F113+F114</f>
        <v>47419132</v>
      </c>
      <c r="H113" s="53">
        <v>37195317</v>
      </c>
      <c r="I113" s="60">
        <v>5564983</v>
      </c>
      <c r="J113" s="57">
        <f t="shared" si="2"/>
        <v>42760300</v>
      </c>
      <c r="K113" s="274">
        <f>+J113+J114</f>
        <v>43388966</v>
      </c>
      <c r="L113" s="53">
        <v>37362809</v>
      </c>
      <c r="M113" s="60">
        <v>2797491</v>
      </c>
      <c r="N113" s="57">
        <f t="shared" si="3"/>
        <v>40160300</v>
      </c>
      <c r="O113" s="274">
        <f>+N113+N114</f>
        <v>40797500</v>
      </c>
    </row>
    <row r="114" spans="2:15" ht="13.5">
      <c r="B114" s="238"/>
      <c r="C114" s="50" t="s">
        <v>176</v>
      </c>
      <c r="D114" s="51">
        <v>1599832</v>
      </c>
      <c r="E114" s="61">
        <v>65195</v>
      </c>
      <c r="F114" s="58">
        <f t="shared" si="4"/>
        <v>1665027</v>
      </c>
      <c r="G114" s="275"/>
      <c r="H114" s="51">
        <v>551279</v>
      </c>
      <c r="I114" s="61">
        <v>77387</v>
      </c>
      <c r="J114" s="58">
        <f t="shared" si="2"/>
        <v>628666</v>
      </c>
      <c r="K114" s="275"/>
      <c r="L114" s="51">
        <v>490100</v>
      </c>
      <c r="M114" s="61">
        <v>147100</v>
      </c>
      <c r="N114" s="58">
        <f t="shared" si="3"/>
        <v>637200</v>
      </c>
      <c r="O114" s="275"/>
    </row>
    <row r="115" spans="2:15" ht="13.5">
      <c r="B115" s="238" t="s">
        <v>11</v>
      </c>
      <c r="C115" s="52" t="s">
        <v>175</v>
      </c>
      <c r="D115" s="53">
        <v>1155246372</v>
      </c>
      <c r="E115" s="60">
        <v>155543270</v>
      </c>
      <c r="F115" s="57">
        <f t="shared" si="4"/>
        <v>1310789642</v>
      </c>
      <c r="G115" s="274">
        <f>+F115+F116</f>
        <v>1494244996</v>
      </c>
      <c r="H115" s="53">
        <v>1130480121</v>
      </c>
      <c r="I115" s="60">
        <v>127132262</v>
      </c>
      <c r="J115" s="57">
        <f t="shared" si="2"/>
        <v>1257612383</v>
      </c>
      <c r="K115" s="274">
        <f>+J115+J116</f>
        <v>1406711548</v>
      </c>
      <c r="L115" s="53">
        <v>1143544075</v>
      </c>
      <c r="M115" s="60">
        <v>85312440</v>
      </c>
      <c r="N115" s="57">
        <f t="shared" si="3"/>
        <v>1228856515</v>
      </c>
      <c r="O115" s="274">
        <f>+N115+N116</f>
        <v>1387964004</v>
      </c>
    </row>
    <row r="116" spans="2:15" ht="13.5">
      <c r="B116" s="238"/>
      <c r="C116" s="50" t="s">
        <v>176</v>
      </c>
      <c r="D116" s="51">
        <v>170966761</v>
      </c>
      <c r="E116" s="61">
        <v>12488593</v>
      </c>
      <c r="F116" s="58">
        <f t="shared" si="4"/>
        <v>183455354</v>
      </c>
      <c r="G116" s="275"/>
      <c r="H116" s="51">
        <v>133537895</v>
      </c>
      <c r="I116" s="61">
        <v>15561270</v>
      </c>
      <c r="J116" s="58">
        <f t="shared" si="2"/>
        <v>149099165</v>
      </c>
      <c r="K116" s="275"/>
      <c r="L116" s="51">
        <v>146510462</v>
      </c>
      <c r="M116" s="61">
        <v>12597027</v>
      </c>
      <c r="N116" s="58">
        <f t="shared" si="3"/>
        <v>159107489</v>
      </c>
      <c r="O116" s="275"/>
    </row>
    <row r="117" spans="2:15" ht="13.5">
      <c r="B117" s="238" t="s">
        <v>12</v>
      </c>
      <c r="C117" s="138" t="s">
        <v>175</v>
      </c>
      <c r="D117" s="154">
        <v>221214842</v>
      </c>
      <c r="E117" s="155">
        <v>30787344</v>
      </c>
      <c r="F117" s="156">
        <f t="shared" si="4"/>
        <v>252002186</v>
      </c>
      <c r="G117" s="274">
        <f>+F117+F118</f>
        <v>263228099</v>
      </c>
      <c r="H117" s="154">
        <v>220707302</v>
      </c>
      <c r="I117" s="155">
        <v>24868753</v>
      </c>
      <c r="J117" s="156">
        <f t="shared" si="2"/>
        <v>245576055</v>
      </c>
      <c r="K117" s="274">
        <f>+J117+J118</f>
        <v>258050720</v>
      </c>
      <c r="L117" s="154">
        <v>217298382</v>
      </c>
      <c r="M117" s="155">
        <v>17629814</v>
      </c>
      <c r="N117" s="156">
        <f t="shared" si="3"/>
        <v>234928196</v>
      </c>
      <c r="O117" s="274">
        <f>+N117+N118</f>
        <v>246063865</v>
      </c>
    </row>
    <row r="118" spans="2:15" ht="13.5">
      <c r="B118" s="238"/>
      <c r="C118" s="50" t="s">
        <v>176</v>
      </c>
      <c r="D118" s="51">
        <v>10212972</v>
      </c>
      <c r="E118" s="61">
        <v>1012941</v>
      </c>
      <c r="F118" s="58">
        <f t="shared" si="4"/>
        <v>11225913</v>
      </c>
      <c r="G118" s="275"/>
      <c r="H118" s="51">
        <v>12107568</v>
      </c>
      <c r="I118" s="61">
        <v>367097</v>
      </c>
      <c r="J118" s="58">
        <f t="shared" si="2"/>
        <v>12474665</v>
      </c>
      <c r="K118" s="275"/>
      <c r="L118" s="51">
        <v>10623189</v>
      </c>
      <c r="M118" s="61">
        <v>512480</v>
      </c>
      <c r="N118" s="58">
        <f t="shared" si="3"/>
        <v>11135669</v>
      </c>
      <c r="O118" s="275"/>
    </row>
    <row r="119" spans="2:15" ht="13.5">
      <c r="B119" s="238" t="s">
        <v>13</v>
      </c>
      <c r="C119" s="52" t="s">
        <v>175</v>
      </c>
      <c r="D119" s="53">
        <v>357327277</v>
      </c>
      <c r="E119" s="60">
        <v>48217623</v>
      </c>
      <c r="F119" s="57">
        <f t="shared" si="4"/>
        <v>405544900</v>
      </c>
      <c r="G119" s="274">
        <f>+F119+F120</f>
        <v>415406781</v>
      </c>
      <c r="H119" s="53">
        <v>350989005</v>
      </c>
      <c r="I119" s="60">
        <v>35041995</v>
      </c>
      <c r="J119" s="57">
        <f t="shared" si="2"/>
        <v>386031000</v>
      </c>
      <c r="K119" s="274">
        <f>+J119+J120</f>
        <v>395600330</v>
      </c>
      <c r="L119" s="53">
        <v>342152097</v>
      </c>
      <c r="M119" s="60">
        <v>22792908</v>
      </c>
      <c r="N119" s="57">
        <f t="shared" si="3"/>
        <v>364945005</v>
      </c>
      <c r="O119" s="274">
        <f>+N119+N120</f>
        <v>372015955</v>
      </c>
    </row>
    <row r="120" spans="2:15" ht="13.5">
      <c r="B120" s="238"/>
      <c r="C120" s="50" t="s">
        <v>176</v>
      </c>
      <c r="D120" s="51">
        <v>9715179</v>
      </c>
      <c r="E120" s="61">
        <v>146702</v>
      </c>
      <c r="F120" s="58">
        <f t="shared" si="4"/>
        <v>9861881</v>
      </c>
      <c r="G120" s="275"/>
      <c r="H120" s="51">
        <v>9199934</v>
      </c>
      <c r="I120" s="61">
        <v>369396</v>
      </c>
      <c r="J120" s="58">
        <f t="shared" si="2"/>
        <v>9569330</v>
      </c>
      <c r="K120" s="275"/>
      <c r="L120" s="51">
        <v>6686583</v>
      </c>
      <c r="M120" s="61">
        <v>384367</v>
      </c>
      <c r="N120" s="58">
        <f t="shared" si="3"/>
        <v>7070950</v>
      </c>
      <c r="O120" s="275"/>
    </row>
    <row r="121" spans="2:15" ht="13.5">
      <c r="B121" s="238" t="s">
        <v>14</v>
      </c>
      <c r="C121" s="52" t="s">
        <v>175</v>
      </c>
      <c r="D121" s="53">
        <v>559127777</v>
      </c>
      <c r="E121" s="60">
        <v>49033883</v>
      </c>
      <c r="F121" s="57">
        <f t="shared" si="4"/>
        <v>608161660</v>
      </c>
      <c r="G121" s="274">
        <f>+F121+F122</f>
        <v>693710985</v>
      </c>
      <c r="H121" s="53">
        <v>561968289</v>
      </c>
      <c r="I121" s="60">
        <v>45718878</v>
      </c>
      <c r="J121" s="57">
        <f t="shared" si="2"/>
        <v>607687167</v>
      </c>
      <c r="K121" s="274">
        <f>+J121+J122</f>
        <v>676539436</v>
      </c>
      <c r="L121" s="53">
        <v>557052030</v>
      </c>
      <c r="M121" s="60">
        <v>43654270</v>
      </c>
      <c r="N121" s="57">
        <f t="shared" si="3"/>
        <v>600706300</v>
      </c>
      <c r="O121" s="274">
        <f>+N121+N122</f>
        <v>641897892</v>
      </c>
    </row>
    <row r="122" spans="2:15" ht="13.5">
      <c r="B122" s="238"/>
      <c r="C122" s="50" t="s">
        <v>176</v>
      </c>
      <c r="D122" s="51">
        <v>82252866</v>
      </c>
      <c r="E122" s="61">
        <v>3296459</v>
      </c>
      <c r="F122" s="58">
        <f t="shared" si="4"/>
        <v>85549325</v>
      </c>
      <c r="G122" s="275"/>
      <c r="H122" s="51">
        <v>64644811</v>
      </c>
      <c r="I122" s="61">
        <v>4207458</v>
      </c>
      <c r="J122" s="58">
        <f t="shared" si="2"/>
        <v>68852269</v>
      </c>
      <c r="K122" s="275"/>
      <c r="L122" s="51">
        <v>39494158</v>
      </c>
      <c r="M122" s="61">
        <v>1697434</v>
      </c>
      <c r="N122" s="58">
        <f t="shared" si="3"/>
        <v>41191592</v>
      </c>
      <c r="O122" s="275"/>
    </row>
    <row r="123" spans="2:15" ht="13.5">
      <c r="B123" s="238" t="s">
        <v>15</v>
      </c>
      <c r="C123" s="52" t="s">
        <v>175</v>
      </c>
      <c r="D123" s="53">
        <v>117931074</v>
      </c>
      <c r="E123" s="60">
        <v>17312786</v>
      </c>
      <c r="F123" s="57">
        <f t="shared" si="4"/>
        <v>135243860</v>
      </c>
      <c r="G123" s="274">
        <f>+F123+F124</f>
        <v>139521099</v>
      </c>
      <c r="H123" s="53">
        <v>115490242</v>
      </c>
      <c r="I123" s="60">
        <v>14156958</v>
      </c>
      <c r="J123" s="57">
        <f t="shared" si="2"/>
        <v>129647200</v>
      </c>
      <c r="K123" s="274">
        <f>+J123+J124</f>
        <v>133035367</v>
      </c>
      <c r="L123" s="53">
        <v>119752115</v>
      </c>
      <c r="M123" s="60">
        <v>10601752</v>
      </c>
      <c r="N123" s="57">
        <f t="shared" si="3"/>
        <v>130353867</v>
      </c>
      <c r="O123" s="274">
        <f>+N123+N124</f>
        <v>132623967</v>
      </c>
    </row>
    <row r="124" spans="2:15" ht="13.5">
      <c r="B124" s="238"/>
      <c r="C124" s="50" t="s">
        <v>176</v>
      </c>
      <c r="D124" s="51">
        <v>4172986</v>
      </c>
      <c r="E124" s="61">
        <v>104253</v>
      </c>
      <c r="F124" s="58">
        <f t="shared" si="4"/>
        <v>4277239</v>
      </c>
      <c r="G124" s="275"/>
      <c r="H124" s="51">
        <v>3310986</v>
      </c>
      <c r="I124" s="61">
        <v>77181</v>
      </c>
      <c r="J124" s="58">
        <f t="shared" si="2"/>
        <v>3388167</v>
      </c>
      <c r="K124" s="275"/>
      <c r="L124" s="51">
        <v>2162086</v>
      </c>
      <c r="M124" s="61">
        <v>108014</v>
      </c>
      <c r="N124" s="58">
        <f t="shared" si="3"/>
        <v>2270100</v>
      </c>
      <c r="O124" s="275"/>
    </row>
    <row r="125" spans="2:15" ht="13.5">
      <c r="B125" s="238" t="s">
        <v>16</v>
      </c>
      <c r="C125" s="52" t="s">
        <v>175</v>
      </c>
      <c r="D125" s="53">
        <v>201898832</v>
      </c>
      <c r="E125" s="60">
        <v>26112260</v>
      </c>
      <c r="F125" s="57">
        <f t="shared" si="4"/>
        <v>228011092</v>
      </c>
      <c r="G125" s="274">
        <f>+F125+F126</f>
        <v>239048459</v>
      </c>
      <c r="H125" s="53">
        <v>195491047</v>
      </c>
      <c r="I125" s="60">
        <v>23204593</v>
      </c>
      <c r="J125" s="57">
        <f t="shared" si="2"/>
        <v>218695640</v>
      </c>
      <c r="K125" s="274">
        <f>+J125+J126</f>
        <v>226553717</v>
      </c>
      <c r="L125" s="53">
        <v>194113331</v>
      </c>
      <c r="M125" s="60">
        <v>15064739</v>
      </c>
      <c r="N125" s="57">
        <f t="shared" si="3"/>
        <v>209178070</v>
      </c>
      <c r="O125" s="274">
        <f>+N125+N126</f>
        <v>217875423</v>
      </c>
    </row>
    <row r="126" spans="2:15" ht="13.5">
      <c r="B126" s="238"/>
      <c r="C126" s="50" t="s">
        <v>176</v>
      </c>
      <c r="D126" s="51">
        <v>10549033</v>
      </c>
      <c r="E126" s="61">
        <v>488334</v>
      </c>
      <c r="F126" s="58">
        <f t="shared" si="4"/>
        <v>11037367</v>
      </c>
      <c r="G126" s="275"/>
      <c r="H126" s="51">
        <v>7691416</v>
      </c>
      <c r="I126" s="61">
        <v>166661</v>
      </c>
      <c r="J126" s="58">
        <f t="shared" si="2"/>
        <v>7858077</v>
      </c>
      <c r="K126" s="275"/>
      <c r="L126" s="51">
        <v>8482762</v>
      </c>
      <c r="M126" s="61">
        <v>214591</v>
      </c>
      <c r="N126" s="58">
        <f t="shared" si="3"/>
        <v>8697353</v>
      </c>
      <c r="O126" s="275"/>
    </row>
    <row r="127" spans="2:15" ht="13.5">
      <c r="B127" s="47"/>
      <c r="C127" s="3"/>
      <c r="D127" s="48"/>
      <c r="E127" s="62"/>
      <c r="F127" s="59"/>
      <c r="G127" s="49"/>
      <c r="H127" s="48"/>
      <c r="I127" s="62"/>
      <c r="J127" s="59"/>
      <c r="K127" s="49"/>
      <c r="L127" s="48"/>
      <c r="M127" s="62"/>
      <c r="N127" s="59"/>
      <c r="O127" s="49"/>
    </row>
    <row r="128" spans="2:15" ht="13.5">
      <c r="B128" s="238" t="s">
        <v>17</v>
      </c>
      <c r="C128" s="52" t="s">
        <v>175</v>
      </c>
      <c r="D128" s="53">
        <f>+D125+D123+D121+D119+D117+D115+D113+D111+D109+D107+D105+D103+D101+D99+D97+D95+D93</f>
        <v>12847546054</v>
      </c>
      <c r="E128" s="60">
        <f aca="true" t="shared" si="5" ref="E128:M128">+E125+E123+E121+E119+E117+E115+E113+E111+E109+E107+E105+E103+E101+E99+E97+E95+E93</f>
        <v>1816556133</v>
      </c>
      <c r="F128" s="57">
        <f>+F125+F123+F121+F119+F117+F115+F113+F111+F109+F107+F105+F103+F101+F99+F97+F95+F93</f>
        <v>14664102187</v>
      </c>
      <c r="G128" s="274">
        <f>SUM(G93:G126)</f>
        <v>15814856715</v>
      </c>
      <c r="H128" s="53">
        <f t="shared" si="5"/>
        <v>13008218181</v>
      </c>
      <c r="I128" s="60">
        <f t="shared" si="5"/>
        <v>1480840590</v>
      </c>
      <c r="J128" s="57">
        <f>+J125+J123+J121+J119+J117+J115+J113+J111+J109+J107+J105+J103+J101+J99+J97+J95+J93</f>
        <v>14489058771</v>
      </c>
      <c r="K128" s="274">
        <f>SUM(K93:K126)</f>
        <v>15583172727</v>
      </c>
      <c r="L128" s="53">
        <f t="shared" si="5"/>
        <v>12852491677</v>
      </c>
      <c r="M128" s="60">
        <f t="shared" si="5"/>
        <v>1036687314</v>
      </c>
      <c r="N128" s="57">
        <f>+N125+N123+N121+N119+N117+N115+N113+N111+N109+N107+N105+N103+N101+N99+N97+N95+N93</f>
        <v>13889178991</v>
      </c>
      <c r="O128" s="274">
        <f>SUM(O93:O126)</f>
        <v>15753423179</v>
      </c>
    </row>
    <row r="129" spans="2:15" ht="13.5">
      <c r="B129" s="238"/>
      <c r="C129" s="54" t="s">
        <v>176</v>
      </c>
      <c r="D129" s="51">
        <f aca="true" t="shared" si="6" ref="D129:M129">+D126+D124+D122+D120+D118+D116+D114+D112+D110+D108+D106+D104+D102+D100+D98+D96+D94</f>
        <v>1078475333</v>
      </c>
      <c r="E129" s="61">
        <f t="shared" si="6"/>
        <v>72279195</v>
      </c>
      <c r="F129" s="58">
        <f>+F126+F124+F122+F120+F118+F116+F114+F112+F110+F108+F106+F104+F102+F100+F98+F96+F94</f>
        <v>1150754528</v>
      </c>
      <c r="G129" s="275"/>
      <c r="H129" s="51">
        <f t="shared" si="6"/>
        <v>1018043664</v>
      </c>
      <c r="I129" s="61">
        <f t="shared" si="6"/>
        <v>76070292</v>
      </c>
      <c r="J129" s="58">
        <f>+J126+J124+J122+J120+J118+J116+J114+J112+J110+J108+J106+J104+J102+J100+J98+J96+J94</f>
        <v>1094113956</v>
      </c>
      <c r="K129" s="275"/>
      <c r="L129" s="51">
        <f t="shared" si="6"/>
        <v>1797169612</v>
      </c>
      <c r="M129" s="61">
        <f t="shared" si="6"/>
        <v>67074576</v>
      </c>
      <c r="N129" s="58">
        <f>+N126+N124+N122+N120+N118+N116+N114+N112+N110+N108+N106+N104+N102+N100+N98+N96+N94</f>
        <v>1864244188</v>
      </c>
      <c r="O129" s="275"/>
    </row>
    <row r="130" spans="2:15" ht="13.5">
      <c r="B130" s="103"/>
      <c r="C130" s="19"/>
      <c r="D130" s="55"/>
      <c r="E130" s="55"/>
      <c r="F130" s="55"/>
      <c r="G130" s="103"/>
      <c r="H130" s="55"/>
      <c r="I130" s="55"/>
      <c r="J130" s="55"/>
      <c r="K130" s="103"/>
      <c r="L130" s="55"/>
      <c r="M130" s="55"/>
      <c r="N130" s="55"/>
      <c r="O130" s="103"/>
    </row>
    <row r="131" spans="2:15" ht="13.5">
      <c r="B131" s="103"/>
      <c r="C131" s="19"/>
      <c r="D131" s="55"/>
      <c r="E131" s="55"/>
      <c r="F131" s="55"/>
      <c r="G131" s="103"/>
      <c r="H131" s="55"/>
      <c r="I131" s="55"/>
      <c r="J131" s="55"/>
      <c r="K131" s="103"/>
      <c r="L131" s="55"/>
      <c r="M131" s="55"/>
      <c r="N131" s="55"/>
      <c r="O131" s="103"/>
    </row>
    <row r="132" spans="2:15" ht="13.5">
      <c r="B132" s="103"/>
      <c r="C132" s="19"/>
      <c r="D132" s="55"/>
      <c r="E132" s="55"/>
      <c r="F132" s="55"/>
      <c r="G132" s="103"/>
      <c r="H132" s="55"/>
      <c r="I132" s="55"/>
      <c r="J132" s="55"/>
      <c r="K132" s="103"/>
      <c r="L132" s="55"/>
      <c r="M132" s="55"/>
      <c r="N132" s="55"/>
      <c r="O132" s="103"/>
    </row>
    <row r="134" spans="2:11" ht="13.5">
      <c r="B134" s="202"/>
      <c r="C134" s="202"/>
      <c r="D134" s="232" t="s">
        <v>35</v>
      </c>
      <c r="E134" s="233"/>
      <c r="F134" s="233"/>
      <c r="G134" s="234"/>
      <c r="H134" s="232" t="s">
        <v>36</v>
      </c>
      <c r="I134" s="233"/>
      <c r="J134" s="233"/>
      <c r="K134" s="234"/>
    </row>
    <row r="135" spans="2:11" ht="13.5">
      <c r="B135" s="202"/>
      <c r="C135" s="202"/>
      <c r="D135" s="179" t="s">
        <v>173</v>
      </c>
      <c r="E135" s="24" t="s">
        <v>174</v>
      </c>
      <c r="F135" s="180" t="s">
        <v>80</v>
      </c>
      <c r="G135" s="181" t="s">
        <v>58</v>
      </c>
      <c r="H135" s="14" t="s">
        <v>173</v>
      </c>
      <c r="I135" s="24" t="s">
        <v>174</v>
      </c>
      <c r="J135" s="34" t="s">
        <v>80</v>
      </c>
      <c r="K135" s="15" t="s">
        <v>58</v>
      </c>
    </row>
    <row r="136" spans="2:11" ht="13.5">
      <c r="B136" s="238" t="s">
        <v>0</v>
      </c>
      <c r="C136" s="52" t="s">
        <v>175</v>
      </c>
      <c r="D136" s="53">
        <v>4890068171</v>
      </c>
      <c r="E136" s="60">
        <v>200140826</v>
      </c>
      <c r="F136" s="57">
        <f aca="true" t="shared" si="7" ref="F136:F169">+E136+D136</f>
        <v>5090208997</v>
      </c>
      <c r="G136" s="274">
        <f>+F136+F137</f>
        <v>5564945025</v>
      </c>
      <c r="H136" s="53">
        <v>4790127854</v>
      </c>
      <c r="I136" s="60">
        <v>119056332</v>
      </c>
      <c r="J136" s="57">
        <f aca="true" t="shared" si="8" ref="J136:J169">+I136+H136</f>
        <v>4909184186</v>
      </c>
      <c r="K136" s="276">
        <f>+J136+J137</f>
        <v>5412097340</v>
      </c>
    </row>
    <row r="137" spans="2:11" ht="13.5">
      <c r="B137" s="238"/>
      <c r="C137" s="50" t="s">
        <v>176</v>
      </c>
      <c r="D137" s="51">
        <v>444784186</v>
      </c>
      <c r="E137" s="61">
        <v>29951842</v>
      </c>
      <c r="F137" s="58">
        <f t="shared" si="7"/>
        <v>474736028</v>
      </c>
      <c r="G137" s="275"/>
      <c r="H137" s="51">
        <v>481818818</v>
      </c>
      <c r="I137" s="61">
        <v>21094336</v>
      </c>
      <c r="J137" s="58">
        <f t="shared" si="8"/>
        <v>502913154</v>
      </c>
      <c r="K137" s="277"/>
    </row>
    <row r="138" spans="2:11" ht="13.5">
      <c r="B138" s="238" t="s">
        <v>1</v>
      </c>
      <c r="C138" s="52" t="s">
        <v>175</v>
      </c>
      <c r="D138" s="53">
        <v>576477142</v>
      </c>
      <c r="E138" s="60">
        <v>32819135</v>
      </c>
      <c r="F138" s="57">
        <f t="shared" si="7"/>
        <v>609296277</v>
      </c>
      <c r="G138" s="274">
        <f>+F138+F139</f>
        <v>649649321</v>
      </c>
      <c r="H138" s="53">
        <v>583337220</v>
      </c>
      <c r="I138" s="60">
        <v>16534389</v>
      </c>
      <c r="J138" s="57">
        <f t="shared" si="8"/>
        <v>599871609</v>
      </c>
      <c r="K138" s="278">
        <f>+J138+J139</f>
        <v>632541763</v>
      </c>
    </row>
    <row r="139" spans="2:11" ht="13.5">
      <c r="B139" s="238"/>
      <c r="C139" s="50" t="s">
        <v>176</v>
      </c>
      <c r="D139" s="51">
        <v>37957739</v>
      </c>
      <c r="E139" s="61">
        <v>2395305</v>
      </c>
      <c r="F139" s="58">
        <f t="shared" si="7"/>
        <v>40353044</v>
      </c>
      <c r="G139" s="275"/>
      <c r="H139" s="51">
        <v>30694477</v>
      </c>
      <c r="I139" s="61">
        <v>1975677</v>
      </c>
      <c r="J139" s="58">
        <f t="shared" si="8"/>
        <v>32670154</v>
      </c>
      <c r="K139" s="277"/>
    </row>
    <row r="140" spans="2:11" ht="13.5">
      <c r="B140" s="238" t="s">
        <v>2</v>
      </c>
      <c r="C140" s="52" t="s">
        <v>175</v>
      </c>
      <c r="D140" s="53">
        <v>1684772288</v>
      </c>
      <c r="E140" s="60">
        <v>86680213</v>
      </c>
      <c r="F140" s="57">
        <f t="shared" si="7"/>
        <v>1771452501</v>
      </c>
      <c r="G140" s="274">
        <f>+F140+F141</f>
        <v>1869420533</v>
      </c>
      <c r="H140" s="53">
        <v>1660541521</v>
      </c>
      <c r="I140" s="60">
        <v>44800692</v>
      </c>
      <c r="J140" s="57">
        <f t="shared" si="8"/>
        <v>1705342213</v>
      </c>
      <c r="K140" s="278">
        <f>+J140+J141</f>
        <v>1807044955</v>
      </c>
    </row>
    <row r="141" spans="2:11" ht="13.5">
      <c r="B141" s="238"/>
      <c r="C141" s="50" t="s">
        <v>176</v>
      </c>
      <c r="D141" s="51">
        <v>94489386</v>
      </c>
      <c r="E141" s="61">
        <v>3478646</v>
      </c>
      <c r="F141" s="58">
        <f t="shared" si="7"/>
        <v>97968032</v>
      </c>
      <c r="G141" s="275"/>
      <c r="H141" s="51">
        <v>96914949</v>
      </c>
      <c r="I141" s="61">
        <v>4787793</v>
      </c>
      <c r="J141" s="58">
        <f t="shared" si="8"/>
        <v>101702742</v>
      </c>
      <c r="K141" s="277"/>
    </row>
    <row r="142" spans="2:11" ht="13.5">
      <c r="B142" s="238" t="s">
        <v>3</v>
      </c>
      <c r="C142" s="52" t="s">
        <v>175</v>
      </c>
      <c r="D142" s="53">
        <v>643394210</v>
      </c>
      <c r="E142" s="60">
        <v>39950313</v>
      </c>
      <c r="F142" s="57">
        <f t="shared" si="7"/>
        <v>683344523</v>
      </c>
      <c r="G142" s="274">
        <f>+F142+F143</f>
        <v>715451303</v>
      </c>
      <c r="H142" s="53">
        <v>646482724</v>
      </c>
      <c r="I142" s="60">
        <v>19795962</v>
      </c>
      <c r="J142" s="57">
        <f t="shared" si="8"/>
        <v>666278686</v>
      </c>
      <c r="K142" s="278">
        <f>+J142+J143</f>
        <v>692765514</v>
      </c>
    </row>
    <row r="143" spans="2:11" ht="13.5">
      <c r="B143" s="238"/>
      <c r="C143" s="50" t="s">
        <v>176</v>
      </c>
      <c r="D143" s="51">
        <v>30859978</v>
      </c>
      <c r="E143" s="61">
        <v>1246802</v>
      </c>
      <c r="F143" s="58">
        <f t="shared" si="7"/>
        <v>32106780</v>
      </c>
      <c r="G143" s="275"/>
      <c r="H143" s="51">
        <v>26175067</v>
      </c>
      <c r="I143" s="61">
        <v>311761</v>
      </c>
      <c r="J143" s="58">
        <f t="shared" si="8"/>
        <v>26486828</v>
      </c>
      <c r="K143" s="277"/>
    </row>
    <row r="144" spans="2:11" ht="13.5">
      <c r="B144" s="238" t="s">
        <v>4</v>
      </c>
      <c r="C144" s="52" t="s">
        <v>175</v>
      </c>
      <c r="D144" s="53">
        <v>462099063</v>
      </c>
      <c r="E144" s="60">
        <v>35255940</v>
      </c>
      <c r="F144" s="57">
        <f t="shared" si="7"/>
        <v>497355003</v>
      </c>
      <c r="G144" s="274">
        <f>+F144+F145</f>
        <v>510970087</v>
      </c>
      <c r="H144" s="53">
        <v>472837926</v>
      </c>
      <c r="I144" s="60">
        <v>15940983</v>
      </c>
      <c r="J144" s="57">
        <f t="shared" si="8"/>
        <v>488778909</v>
      </c>
      <c r="K144" s="278">
        <f>+J144+J145</f>
        <v>500601551</v>
      </c>
    </row>
    <row r="145" spans="2:11" ht="13.5">
      <c r="B145" s="238"/>
      <c r="C145" s="50" t="s">
        <v>176</v>
      </c>
      <c r="D145" s="51">
        <v>12870131</v>
      </c>
      <c r="E145" s="61">
        <v>744953</v>
      </c>
      <c r="F145" s="58">
        <f t="shared" si="7"/>
        <v>13615084</v>
      </c>
      <c r="G145" s="275"/>
      <c r="H145" s="51">
        <v>11500102</v>
      </c>
      <c r="I145" s="61">
        <v>322540</v>
      </c>
      <c r="J145" s="58">
        <f t="shared" si="8"/>
        <v>11822642</v>
      </c>
      <c r="K145" s="277"/>
    </row>
    <row r="146" spans="2:11" ht="13.5">
      <c r="B146" s="238" t="s">
        <v>5</v>
      </c>
      <c r="C146" s="52" t="s">
        <v>175</v>
      </c>
      <c r="D146" s="53">
        <v>313570857</v>
      </c>
      <c r="E146" s="60">
        <v>15945341</v>
      </c>
      <c r="F146" s="57">
        <f t="shared" si="7"/>
        <v>329516198</v>
      </c>
      <c r="G146" s="274">
        <f>+F146+F147</f>
        <v>345853521</v>
      </c>
      <c r="H146" s="53">
        <v>340160876</v>
      </c>
      <c r="I146" s="60">
        <v>11163699</v>
      </c>
      <c r="J146" s="57">
        <f t="shared" si="8"/>
        <v>351324575</v>
      </c>
      <c r="K146" s="278">
        <f>+J146+J147</f>
        <v>363215508</v>
      </c>
    </row>
    <row r="147" spans="2:11" ht="13.5">
      <c r="B147" s="238"/>
      <c r="C147" s="50" t="s">
        <v>176</v>
      </c>
      <c r="D147" s="51">
        <v>15390230</v>
      </c>
      <c r="E147" s="61">
        <v>947093</v>
      </c>
      <c r="F147" s="58">
        <f t="shared" si="7"/>
        <v>16337323</v>
      </c>
      <c r="G147" s="275"/>
      <c r="H147" s="51">
        <v>11151216</v>
      </c>
      <c r="I147" s="61">
        <v>739717</v>
      </c>
      <c r="J147" s="58">
        <f t="shared" si="8"/>
        <v>11890933</v>
      </c>
      <c r="K147" s="277"/>
    </row>
    <row r="148" spans="2:11" ht="13.5">
      <c r="B148" s="238" t="s">
        <v>6</v>
      </c>
      <c r="C148" s="52" t="s">
        <v>175</v>
      </c>
      <c r="D148" s="53">
        <v>1336851</v>
      </c>
      <c r="E148" s="60">
        <v>52928</v>
      </c>
      <c r="F148" s="57">
        <f t="shared" si="7"/>
        <v>1389779</v>
      </c>
      <c r="G148" s="274">
        <f>+F148+F149</f>
        <v>1489014</v>
      </c>
      <c r="H148" s="53">
        <v>1313853</v>
      </c>
      <c r="I148" s="60">
        <v>27904</v>
      </c>
      <c r="J148" s="57">
        <f t="shared" si="8"/>
        <v>1341757</v>
      </c>
      <c r="K148" s="278">
        <f>+J148+J149</f>
        <v>1443192</v>
      </c>
    </row>
    <row r="149" spans="2:11" ht="13.5">
      <c r="B149" s="238"/>
      <c r="C149" s="50" t="s">
        <v>176</v>
      </c>
      <c r="D149" s="51">
        <v>94571</v>
      </c>
      <c r="E149" s="61">
        <v>4664</v>
      </c>
      <c r="F149" s="58">
        <f t="shared" si="7"/>
        <v>99235</v>
      </c>
      <c r="G149" s="275"/>
      <c r="H149" s="51">
        <v>98058</v>
      </c>
      <c r="I149" s="61">
        <v>3377</v>
      </c>
      <c r="J149" s="58">
        <f t="shared" si="8"/>
        <v>101435</v>
      </c>
      <c r="K149" s="277"/>
    </row>
    <row r="150" spans="2:11" ht="13.5">
      <c r="B150" s="238" t="s">
        <v>7</v>
      </c>
      <c r="C150" s="52" t="s">
        <v>175</v>
      </c>
      <c r="D150" s="53">
        <v>1382925238</v>
      </c>
      <c r="E150" s="60">
        <v>68622841</v>
      </c>
      <c r="F150" s="57">
        <f t="shared" si="7"/>
        <v>1451548079</v>
      </c>
      <c r="G150" s="274">
        <f>+F150+F151</f>
        <v>1553882474</v>
      </c>
      <c r="H150" s="53">
        <v>1358850776</v>
      </c>
      <c r="I150" s="60">
        <v>31320196</v>
      </c>
      <c r="J150" s="57">
        <f t="shared" si="8"/>
        <v>1390170972</v>
      </c>
      <c r="K150" s="278">
        <f>+J150+J151</f>
        <v>1502787281</v>
      </c>
    </row>
    <row r="151" spans="2:11" ht="13.5">
      <c r="B151" s="238"/>
      <c r="C151" s="50" t="s">
        <v>176</v>
      </c>
      <c r="D151" s="51">
        <v>96285434</v>
      </c>
      <c r="E151" s="61">
        <v>6048961</v>
      </c>
      <c r="F151" s="58">
        <f t="shared" si="7"/>
        <v>102334395</v>
      </c>
      <c r="G151" s="275"/>
      <c r="H151" s="51">
        <v>105700373</v>
      </c>
      <c r="I151" s="61">
        <v>6915936</v>
      </c>
      <c r="J151" s="58">
        <f t="shared" si="8"/>
        <v>112616309</v>
      </c>
      <c r="K151" s="277"/>
    </row>
    <row r="152" spans="2:11" ht="13.5">
      <c r="B152" s="238" t="s">
        <v>8</v>
      </c>
      <c r="C152" s="52" t="s">
        <v>175</v>
      </c>
      <c r="D152" s="53">
        <v>429389807</v>
      </c>
      <c r="E152" s="60">
        <v>22839842</v>
      </c>
      <c r="F152" s="57">
        <f t="shared" si="7"/>
        <v>452229649</v>
      </c>
      <c r="G152" s="274">
        <f>+F152+F153</f>
        <v>477597739</v>
      </c>
      <c r="H152" s="53">
        <v>418268830</v>
      </c>
      <c r="I152" s="60">
        <v>13892804</v>
      </c>
      <c r="J152" s="57">
        <f t="shared" si="8"/>
        <v>432161634</v>
      </c>
      <c r="K152" s="278">
        <f>+J152+J153</f>
        <v>459061098</v>
      </c>
    </row>
    <row r="153" spans="2:11" ht="13.5">
      <c r="B153" s="238"/>
      <c r="C153" s="50" t="s">
        <v>176</v>
      </c>
      <c r="D153" s="51">
        <v>24404749</v>
      </c>
      <c r="E153" s="61">
        <v>963341</v>
      </c>
      <c r="F153" s="58">
        <f t="shared" si="7"/>
        <v>25368090</v>
      </c>
      <c r="G153" s="275"/>
      <c r="H153" s="51">
        <v>26029388</v>
      </c>
      <c r="I153" s="61">
        <v>870076</v>
      </c>
      <c r="J153" s="58">
        <f t="shared" si="8"/>
        <v>26899464</v>
      </c>
      <c r="K153" s="277"/>
    </row>
    <row r="154" spans="2:11" ht="13.5">
      <c r="B154" s="238" t="s">
        <v>9</v>
      </c>
      <c r="C154" s="52" t="s">
        <v>175</v>
      </c>
      <c r="D154" s="53">
        <v>205773169</v>
      </c>
      <c r="E154" s="60">
        <v>10744551</v>
      </c>
      <c r="F154" s="57">
        <f t="shared" si="7"/>
        <v>216517720</v>
      </c>
      <c r="G154" s="274">
        <f>+F154+F155</f>
        <v>225185488</v>
      </c>
      <c r="H154" s="53">
        <v>198836838</v>
      </c>
      <c r="I154" s="60">
        <v>6672962</v>
      </c>
      <c r="J154" s="57">
        <f t="shared" si="8"/>
        <v>205509800</v>
      </c>
      <c r="K154" s="278">
        <f>+J154+J155</f>
        <v>214646740</v>
      </c>
    </row>
    <row r="155" spans="2:11" ht="13.5">
      <c r="B155" s="238"/>
      <c r="C155" s="50" t="s">
        <v>176</v>
      </c>
      <c r="D155" s="51">
        <v>8559599</v>
      </c>
      <c r="E155" s="61">
        <v>108169</v>
      </c>
      <c r="F155" s="58">
        <f t="shared" si="7"/>
        <v>8667768</v>
      </c>
      <c r="G155" s="275"/>
      <c r="H155" s="51">
        <v>8906114</v>
      </c>
      <c r="I155" s="61">
        <v>230826</v>
      </c>
      <c r="J155" s="58">
        <f t="shared" si="8"/>
        <v>9136940</v>
      </c>
      <c r="K155" s="277"/>
    </row>
    <row r="156" spans="2:11" ht="13.5">
      <c r="B156" s="238" t="s">
        <v>10</v>
      </c>
      <c r="C156" s="52" t="s">
        <v>175</v>
      </c>
      <c r="D156" s="53">
        <v>39965944</v>
      </c>
      <c r="E156" s="60">
        <v>1206356</v>
      </c>
      <c r="F156" s="57">
        <f t="shared" si="7"/>
        <v>41172300</v>
      </c>
      <c r="G156" s="274">
        <f>+F156+F157</f>
        <v>41722597</v>
      </c>
      <c r="H156" s="53">
        <v>38388400</v>
      </c>
      <c r="I156" s="60">
        <v>313200</v>
      </c>
      <c r="J156" s="57">
        <f t="shared" si="8"/>
        <v>38701600</v>
      </c>
      <c r="K156" s="278">
        <f>+J156+J157</f>
        <v>39224370</v>
      </c>
    </row>
    <row r="157" spans="2:11" ht="13.5">
      <c r="B157" s="238"/>
      <c r="C157" s="50" t="s">
        <v>176</v>
      </c>
      <c r="D157" s="51">
        <v>540455</v>
      </c>
      <c r="E157" s="61">
        <v>9842</v>
      </c>
      <c r="F157" s="58">
        <f t="shared" si="7"/>
        <v>550297</v>
      </c>
      <c r="G157" s="275"/>
      <c r="H157" s="51">
        <v>515709</v>
      </c>
      <c r="I157" s="61">
        <v>7061</v>
      </c>
      <c r="J157" s="58">
        <f t="shared" si="8"/>
        <v>522770</v>
      </c>
      <c r="K157" s="277"/>
    </row>
    <row r="158" spans="2:11" ht="13.5">
      <c r="B158" s="238" t="s">
        <v>11</v>
      </c>
      <c r="C158" s="52" t="s">
        <v>175</v>
      </c>
      <c r="D158" s="53">
        <v>1110674442</v>
      </c>
      <c r="E158" s="60">
        <v>51313855</v>
      </c>
      <c r="F158" s="57">
        <f t="shared" si="7"/>
        <v>1161988297</v>
      </c>
      <c r="G158" s="274">
        <f>+F158+F159</f>
        <v>1316972253</v>
      </c>
      <c r="H158" s="53">
        <v>1077732855</v>
      </c>
      <c r="I158" s="60">
        <v>21956544</v>
      </c>
      <c r="J158" s="57">
        <f t="shared" si="8"/>
        <v>1099689399</v>
      </c>
      <c r="K158" s="278">
        <f>+J158+J159</f>
        <v>1248777937</v>
      </c>
    </row>
    <row r="159" spans="2:11" ht="13.5">
      <c r="B159" s="238"/>
      <c r="C159" s="50" t="s">
        <v>176</v>
      </c>
      <c r="D159" s="51">
        <v>148120407</v>
      </c>
      <c r="E159" s="61">
        <v>6863549</v>
      </c>
      <c r="F159" s="58">
        <f t="shared" si="7"/>
        <v>154983956</v>
      </c>
      <c r="G159" s="275"/>
      <c r="H159" s="51">
        <v>138370765</v>
      </c>
      <c r="I159" s="61">
        <v>10717773</v>
      </c>
      <c r="J159" s="58">
        <f t="shared" si="8"/>
        <v>149088538</v>
      </c>
      <c r="K159" s="277"/>
    </row>
    <row r="160" spans="2:11" ht="13.5">
      <c r="B160" s="238" t="s">
        <v>12</v>
      </c>
      <c r="C160" s="52" t="s">
        <v>175</v>
      </c>
      <c r="D160" s="53">
        <v>216720555</v>
      </c>
      <c r="E160" s="60">
        <v>10960373</v>
      </c>
      <c r="F160" s="157">
        <f t="shared" si="7"/>
        <v>227680928</v>
      </c>
      <c r="G160" s="274">
        <f>+F160+F161</f>
        <v>236761736</v>
      </c>
      <c r="H160" s="53">
        <v>213900626</v>
      </c>
      <c r="I160" s="60">
        <v>3968552</v>
      </c>
      <c r="J160" s="157">
        <f t="shared" si="8"/>
        <v>217869178</v>
      </c>
      <c r="K160" s="278">
        <f>+J160+J161</f>
        <v>227250435</v>
      </c>
    </row>
    <row r="161" spans="2:11" ht="13.5">
      <c r="B161" s="238"/>
      <c r="C161" s="50" t="s">
        <v>176</v>
      </c>
      <c r="D161" s="51">
        <v>8817565</v>
      </c>
      <c r="E161" s="61">
        <v>263243</v>
      </c>
      <c r="F161" s="58">
        <f t="shared" si="7"/>
        <v>9080808</v>
      </c>
      <c r="G161" s="275"/>
      <c r="H161" s="51">
        <v>8913064</v>
      </c>
      <c r="I161" s="61">
        <v>468193</v>
      </c>
      <c r="J161" s="58">
        <f t="shared" si="8"/>
        <v>9381257</v>
      </c>
      <c r="K161" s="277"/>
    </row>
    <row r="162" spans="2:11" ht="13.5">
      <c r="B162" s="238" t="s">
        <v>13</v>
      </c>
      <c r="C162" s="52" t="s">
        <v>175</v>
      </c>
      <c r="D162" s="53">
        <v>327106858</v>
      </c>
      <c r="E162" s="60">
        <v>13963342</v>
      </c>
      <c r="F162" s="57">
        <f t="shared" si="7"/>
        <v>341070200</v>
      </c>
      <c r="G162" s="274">
        <f>+F162+F163</f>
        <v>348062175</v>
      </c>
      <c r="H162" s="53">
        <v>320423054</v>
      </c>
      <c r="I162" s="60">
        <v>7164646</v>
      </c>
      <c r="J162" s="57">
        <f t="shared" si="8"/>
        <v>327587700</v>
      </c>
      <c r="K162" s="278">
        <f>+J162+J163</f>
        <v>336393420</v>
      </c>
    </row>
    <row r="163" spans="2:11" ht="13.5">
      <c r="B163" s="238"/>
      <c r="C163" s="50" t="s">
        <v>176</v>
      </c>
      <c r="D163" s="51">
        <v>6875261</v>
      </c>
      <c r="E163" s="61">
        <v>116714</v>
      </c>
      <c r="F163" s="58">
        <f t="shared" si="7"/>
        <v>6991975</v>
      </c>
      <c r="G163" s="275"/>
      <c r="H163" s="51">
        <v>8733846</v>
      </c>
      <c r="I163" s="61">
        <v>71874</v>
      </c>
      <c r="J163" s="58">
        <f t="shared" si="8"/>
        <v>8805720</v>
      </c>
      <c r="K163" s="277"/>
    </row>
    <row r="164" spans="2:11" ht="13.5">
      <c r="B164" s="238" t="s">
        <v>14</v>
      </c>
      <c r="C164" s="52" t="s">
        <v>175</v>
      </c>
      <c r="D164" s="53">
        <v>553624485</v>
      </c>
      <c r="E164" s="60">
        <v>25113885</v>
      </c>
      <c r="F164" s="57">
        <f t="shared" si="7"/>
        <v>578738370</v>
      </c>
      <c r="G164" s="274">
        <f>+F164+F165</f>
        <v>622534147</v>
      </c>
      <c r="H164" s="53">
        <v>541655474</v>
      </c>
      <c r="I164" s="60">
        <v>13805212</v>
      </c>
      <c r="J164" s="57">
        <f t="shared" si="8"/>
        <v>555460686</v>
      </c>
      <c r="K164" s="278">
        <f>+J164+J165</f>
        <v>606220422</v>
      </c>
    </row>
    <row r="165" spans="2:11" ht="13.5">
      <c r="B165" s="238"/>
      <c r="C165" s="50" t="s">
        <v>176</v>
      </c>
      <c r="D165" s="51">
        <v>42398594</v>
      </c>
      <c r="E165" s="61">
        <v>1397183</v>
      </c>
      <c r="F165" s="58">
        <f t="shared" si="7"/>
        <v>43795777</v>
      </c>
      <c r="G165" s="275"/>
      <c r="H165" s="51">
        <v>49955750</v>
      </c>
      <c r="I165" s="61">
        <v>803986</v>
      </c>
      <c r="J165" s="58">
        <f t="shared" si="8"/>
        <v>50759736</v>
      </c>
      <c r="K165" s="277"/>
    </row>
    <row r="166" spans="2:11" ht="13.5">
      <c r="B166" s="238" t="s">
        <v>15</v>
      </c>
      <c r="C166" s="52" t="s">
        <v>175</v>
      </c>
      <c r="D166" s="53">
        <v>119542524</v>
      </c>
      <c r="E166" s="60">
        <v>6118076</v>
      </c>
      <c r="F166" s="57">
        <f t="shared" si="7"/>
        <v>125660600</v>
      </c>
      <c r="G166" s="274">
        <f>+F166+F167</f>
        <v>128560403</v>
      </c>
      <c r="H166" s="53">
        <v>116018187</v>
      </c>
      <c r="I166" s="60">
        <v>3210113</v>
      </c>
      <c r="J166" s="57">
        <f t="shared" si="8"/>
        <v>119228300</v>
      </c>
      <c r="K166" s="278">
        <f>+J166+J167</f>
        <v>121421171</v>
      </c>
    </row>
    <row r="167" spans="2:11" ht="13.5">
      <c r="B167" s="238"/>
      <c r="C167" s="50" t="s">
        <v>176</v>
      </c>
      <c r="D167" s="51">
        <v>2856789</v>
      </c>
      <c r="E167" s="61">
        <v>43014</v>
      </c>
      <c r="F167" s="58">
        <f t="shared" si="7"/>
        <v>2899803</v>
      </c>
      <c r="G167" s="275"/>
      <c r="H167" s="51">
        <v>2190773</v>
      </c>
      <c r="I167" s="61">
        <v>2098</v>
      </c>
      <c r="J167" s="58">
        <f t="shared" si="8"/>
        <v>2192871</v>
      </c>
      <c r="K167" s="277"/>
    </row>
    <row r="168" spans="2:11" ht="13.5">
      <c r="B168" s="238" t="s">
        <v>16</v>
      </c>
      <c r="C168" s="52" t="s">
        <v>175</v>
      </c>
      <c r="D168" s="53">
        <v>184613834</v>
      </c>
      <c r="E168" s="60">
        <v>10764866</v>
      </c>
      <c r="F168" s="57">
        <f t="shared" si="7"/>
        <v>195378700</v>
      </c>
      <c r="G168" s="274">
        <f>+F168+F169</f>
        <v>203621230</v>
      </c>
      <c r="H168" s="53">
        <v>184773331</v>
      </c>
      <c r="I168" s="60">
        <v>5272147</v>
      </c>
      <c r="J168" s="57">
        <f t="shared" si="8"/>
        <v>190045478</v>
      </c>
      <c r="K168" s="278">
        <f>+J168+J169</f>
        <v>197335156</v>
      </c>
    </row>
    <row r="169" spans="2:11" ht="13.5">
      <c r="B169" s="238"/>
      <c r="C169" s="50" t="s">
        <v>176</v>
      </c>
      <c r="D169" s="51">
        <v>8112915</v>
      </c>
      <c r="E169" s="61">
        <v>129615</v>
      </c>
      <c r="F169" s="58">
        <f t="shared" si="7"/>
        <v>8242530</v>
      </c>
      <c r="G169" s="275"/>
      <c r="H169" s="51">
        <v>6847864</v>
      </c>
      <c r="I169" s="61">
        <v>441814</v>
      </c>
      <c r="J169" s="58">
        <f t="shared" si="8"/>
        <v>7289678</v>
      </c>
      <c r="K169" s="279"/>
    </row>
    <row r="170" spans="2:11" ht="13.5">
      <c r="B170" s="47"/>
      <c r="C170" s="3"/>
      <c r="D170" s="48"/>
      <c r="E170" s="62"/>
      <c r="F170" s="59"/>
      <c r="G170" s="49"/>
      <c r="H170" s="48"/>
      <c r="I170" s="62"/>
      <c r="J170" s="59"/>
      <c r="K170" s="63"/>
    </row>
    <row r="171" spans="2:11" ht="13.5">
      <c r="B171" s="238" t="s">
        <v>17</v>
      </c>
      <c r="C171" s="52" t="s">
        <v>175</v>
      </c>
      <c r="D171" s="53">
        <f aca="true" t="shared" si="9" ref="D171:F172">+D168+D166+D164+D162+D160+D158+D156+D154+D152+D150+D148+D146+D144+D142+D140+D138+D136</f>
        <v>13142055438</v>
      </c>
      <c r="E171" s="60">
        <f t="shared" si="9"/>
        <v>632492683</v>
      </c>
      <c r="F171" s="57">
        <f t="shared" si="9"/>
        <v>13774548121</v>
      </c>
      <c r="G171" s="274">
        <f>SUM(G136:G169)</f>
        <v>14812679046</v>
      </c>
      <c r="H171" s="53">
        <f aca="true" t="shared" si="10" ref="H171:J172">+H168+H166+H164+H162+H160+H158+H156+H154+H152+H150+H148+H146+H144+H142+H140+H138+H136</f>
        <v>12963650345</v>
      </c>
      <c r="I171" s="60">
        <f t="shared" si="10"/>
        <v>334896337</v>
      </c>
      <c r="J171" s="57">
        <f t="shared" si="10"/>
        <v>13298546682</v>
      </c>
      <c r="K171" s="274">
        <f>SUM(K136:K169)</f>
        <v>14362827853</v>
      </c>
    </row>
    <row r="172" spans="2:11" ht="13.5">
      <c r="B172" s="238"/>
      <c r="C172" s="54" t="s">
        <v>176</v>
      </c>
      <c r="D172" s="51">
        <f t="shared" si="9"/>
        <v>983417989</v>
      </c>
      <c r="E172" s="61">
        <f t="shared" si="9"/>
        <v>54712936</v>
      </c>
      <c r="F172" s="58">
        <f t="shared" si="9"/>
        <v>1038130925</v>
      </c>
      <c r="G172" s="275"/>
      <c r="H172" s="51">
        <f t="shared" si="10"/>
        <v>1014516333</v>
      </c>
      <c r="I172" s="61">
        <f t="shared" si="10"/>
        <v>49764838</v>
      </c>
      <c r="J172" s="58">
        <f t="shared" si="10"/>
        <v>1064281171</v>
      </c>
      <c r="K172" s="275"/>
    </row>
    <row r="175" spans="2:3" ht="13.5">
      <c r="B175" s="207" t="s">
        <v>177</v>
      </c>
      <c r="C175" s="207"/>
    </row>
    <row r="176" spans="2:15" ht="13.5">
      <c r="B176" s="202"/>
      <c r="C176" s="202"/>
      <c r="D176" s="232" t="s">
        <v>33</v>
      </c>
      <c r="E176" s="233"/>
      <c r="F176" s="233"/>
      <c r="G176" s="234"/>
      <c r="H176" s="232" t="s">
        <v>34</v>
      </c>
      <c r="I176" s="233"/>
      <c r="J176" s="233"/>
      <c r="K176" s="234"/>
      <c r="L176" s="232" t="s">
        <v>35</v>
      </c>
      <c r="M176" s="233"/>
      <c r="N176" s="233"/>
      <c r="O176" s="234"/>
    </row>
    <row r="177" spans="2:15" ht="13.5">
      <c r="B177" s="202"/>
      <c r="C177" s="202"/>
      <c r="D177" s="179" t="s">
        <v>173</v>
      </c>
      <c r="E177" s="24" t="s">
        <v>174</v>
      </c>
      <c r="F177" s="180" t="s">
        <v>80</v>
      </c>
      <c r="G177" s="181" t="s">
        <v>58</v>
      </c>
      <c r="H177" s="179" t="s">
        <v>173</v>
      </c>
      <c r="I177" s="24" t="s">
        <v>174</v>
      </c>
      <c r="J177" s="180" t="s">
        <v>80</v>
      </c>
      <c r="K177" s="181" t="s">
        <v>58</v>
      </c>
      <c r="L177" s="179" t="s">
        <v>173</v>
      </c>
      <c r="M177" s="24" t="s">
        <v>174</v>
      </c>
      <c r="N177" s="180" t="s">
        <v>80</v>
      </c>
      <c r="O177" s="181" t="s">
        <v>58</v>
      </c>
    </row>
    <row r="178" spans="2:15" ht="13.5">
      <c r="B178" s="238" t="s">
        <v>0</v>
      </c>
      <c r="C178" s="52" t="s">
        <v>175</v>
      </c>
      <c r="D178" s="68">
        <f aca="true" t="shared" si="11" ref="D178:K178">+H93/D93</f>
        <v>1.0461297978878565</v>
      </c>
      <c r="E178" s="69">
        <f t="shared" si="11"/>
        <v>0.8038102392176776</v>
      </c>
      <c r="F178" s="70">
        <f t="shared" si="11"/>
        <v>1.0189784284685306</v>
      </c>
      <c r="G178" s="280">
        <f t="shared" si="11"/>
        <v>1.0153230339635573</v>
      </c>
      <c r="H178" s="68">
        <f t="shared" si="11"/>
        <v>0.9749815586552578</v>
      </c>
      <c r="I178" s="69">
        <f t="shared" si="11"/>
        <v>0.7167081276945224</v>
      </c>
      <c r="J178" s="70">
        <f t="shared" si="11"/>
        <v>0.952153365154923</v>
      </c>
      <c r="K178" s="280">
        <f t="shared" si="11"/>
        <v>0.9567131455084357</v>
      </c>
      <c r="L178" s="68">
        <f>+D136/L93</f>
        <v>1.0238952558398482</v>
      </c>
      <c r="M178" s="69">
        <f>+E136/M93</f>
        <v>0.5879613002848859</v>
      </c>
      <c r="N178" s="70">
        <f>+F136/N93</f>
        <v>0.994891921142489</v>
      </c>
      <c r="O178" s="280">
        <f>+G136/O93</f>
        <v>0.9956765602305009</v>
      </c>
    </row>
    <row r="179" spans="2:15" ht="13.5">
      <c r="B179" s="238"/>
      <c r="C179" s="50" t="s">
        <v>176</v>
      </c>
      <c r="D179" s="71">
        <f aca="true" t="shared" si="12" ref="D179:D211">+H94/D94</f>
        <v>0.9810908856191186</v>
      </c>
      <c r="E179" s="72">
        <f aca="true" t="shared" si="13" ref="E179:E211">+I94/E94</f>
        <v>0.8836707047749338</v>
      </c>
      <c r="F179" s="73">
        <f aca="true" t="shared" si="14" ref="F179:F211">+J94/F94</f>
        <v>0.975202655046775</v>
      </c>
      <c r="G179" s="281"/>
      <c r="H179" s="71">
        <f aca="true" t="shared" si="15" ref="H179:H211">+L94/H94</f>
        <v>1.0078231487021305</v>
      </c>
      <c r="I179" s="72">
        <f aca="true" t="shared" si="16" ref="I179:I211">+M94/I94</f>
        <v>1.0294258198219213</v>
      </c>
      <c r="J179" s="73">
        <f aca="true" t="shared" si="17" ref="J179:J211">+N94/J94</f>
        <v>1.0090062962636746</v>
      </c>
      <c r="K179" s="281"/>
      <c r="L179" s="71">
        <f aca="true" t="shared" si="18" ref="L179:L211">+D137/L94</f>
        <v>0.9964945802277074</v>
      </c>
      <c r="M179" s="72">
        <f aca="true" t="shared" si="19" ref="M179:M211">+E137/M94</f>
        <v>1.1338225845991619</v>
      </c>
      <c r="N179" s="73">
        <f aca="true" t="shared" si="20" ref="N179:N211">+F137/N94</f>
        <v>1.004168049328843</v>
      </c>
      <c r="O179" s="281"/>
    </row>
    <row r="180" spans="2:15" ht="13.5">
      <c r="B180" s="238" t="s">
        <v>1</v>
      </c>
      <c r="C180" s="52" t="s">
        <v>175</v>
      </c>
      <c r="D180" s="68">
        <f t="shared" si="12"/>
        <v>0.9929086506044921</v>
      </c>
      <c r="E180" s="69">
        <f t="shared" si="13"/>
        <v>0.7964312220992972</v>
      </c>
      <c r="F180" s="70">
        <f t="shared" si="14"/>
        <v>0.9622019234453341</v>
      </c>
      <c r="G180" s="280">
        <f>+K95/G95</f>
        <v>0.9651700558662729</v>
      </c>
      <c r="H180" s="68">
        <f t="shared" si="15"/>
        <v>0.9734428801495492</v>
      </c>
      <c r="I180" s="69">
        <f t="shared" si="16"/>
        <v>0.6455594303166162</v>
      </c>
      <c r="J180" s="70">
        <f t="shared" si="17"/>
        <v>0.931027592467317</v>
      </c>
      <c r="K180" s="280">
        <f>+O95/K95</f>
        <v>0.9354666688745977</v>
      </c>
      <c r="L180" s="68">
        <f t="shared" si="18"/>
        <v>1.023359981387992</v>
      </c>
      <c r="M180" s="69">
        <f t="shared" si="19"/>
        <v>0.5912660922478684</v>
      </c>
      <c r="N180" s="70">
        <f t="shared" si="20"/>
        <v>0.9846025735535461</v>
      </c>
      <c r="O180" s="280">
        <f>+G138/O95</f>
        <v>0.9883112527320012</v>
      </c>
    </row>
    <row r="181" spans="2:15" ht="13.5">
      <c r="B181" s="238"/>
      <c r="C181" s="50" t="s">
        <v>176</v>
      </c>
      <c r="D181" s="71">
        <f t="shared" si="12"/>
        <v>0.9991435040496807</v>
      </c>
      <c r="E181" s="72">
        <f t="shared" si="13"/>
        <v>1.347619119533507</v>
      </c>
      <c r="F181" s="73">
        <f t="shared" si="14"/>
        <v>1.0202005269266237</v>
      </c>
      <c r="G181" s="281"/>
      <c r="H181" s="71">
        <f t="shared" si="15"/>
        <v>0.9817974895447253</v>
      </c>
      <c r="I181" s="72">
        <f t="shared" si="16"/>
        <v>1.3738431392583632</v>
      </c>
      <c r="J181" s="73">
        <f t="shared" si="17"/>
        <v>1.0130901749984327</v>
      </c>
      <c r="K181" s="281"/>
      <c r="L181" s="71">
        <f t="shared" si="18"/>
        <v>1.1053524493431002</v>
      </c>
      <c r="M181" s="72">
        <f t="shared" si="19"/>
        <v>0.5746628274321336</v>
      </c>
      <c r="N181" s="73">
        <f t="shared" si="20"/>
        <v>1.047909618264027</v>
      </c>
      <c r="O181" s="281"/>
    </row>
    <row r="182" spans="2:15" ht="13.5">
      <c r="B182" s="238" t="s">
        <v>2</v>
      </c>
      <c r="C182" s="52" t="s">
        <v>175</v>
      </c>
      <c r="D182" s="68">
        <f t="shared" si="12"/>
        <v>0.9729094134878474</v>
      </c>
      <c r="E182" s="69">
        <f t="shared" si="13"/>
        <v>0.8027165357477293</v>
      </c>
      <c r="F182" s="70">
        <f t="shared" si="14"/>
        <v>0.9497980678544405</v>
      </c>
      <c r="G182" s="280">
        <f>+K97/G97</f>
        <v>0.9489373473823894</v>
      </c>
      <c r="H182" s="68">
        <f t="shared" si="15"/>
        <v>0.9879087462870791</v>
      </c>
      <c r="I182" s="69">
        <f t="shared" si="16"/>
        <v>0.695411321552428</v>
      </c>
      <c r="J182" s="70">
        <f t="shared" si="17"/>
        <v>0.9543398683248646</v>
      </c>
      <c r="K182" s="280">
        <f>+O97/K97</f>
        <v>1.3732149550446606</v>
      </c>
      <c r="L182" s="68">
        <f t="shared" si="18"/>
        <v>1.037890433036751</v>
      </c>
      <c r="M182" s="69">
        <f t="shared" si="19"/>
        <v>0.5851247254956334</v>
      </c>
      <c r="N182" s="70">
        <f t="shared" si="20"/>
        <v>1.0000263892108672</v>
      </c>
      <c r="O182" s="280">
        <f>+G140/O97</f>
        <v>0.6958704422346264</v>
      </c>
    </row>
    <row r="183" spans="2:15" ht="13.5">
      <c r="B183" s="238"/>
      <c r="C183" s="50" t="s">
        <v>176</v>
      </c>
      <c r="D183" s="71">
        <f t="shared" si="12"/>
        <v>0.9378529196142642</v>
      </c>
      <c r="E183" s="72">
        <f t="shared" si="13"/>
        <v>0.8673923068745231</v>
      </c>
      <c r="F183" s="73">
        <f t="shared" si="14"/>
        <v>0.9332646212283414</v>
      </c>
      <c r="G183" s="281"/>
      <c r="H183" s="71">
        <f t="shared" si="15"/>
        <v>9.673837188975249</v>
      </c>
      <c r="I183" s="72">
        <f t="shared" si="16"/>
        <v>0.7801250262698352</v>
      </c>
      <c r="J183" s="73">
        <f t="shared" si="17"/>
        <v>9.135568558264733</v>
      </c>
      <c r="K183" s="281"/>
      <c r="L183" s="71">
        <f t="shared" si="18"/>
        <v>0.10379865402381398</v>
      </c>
      <c r="M183" s="72">
        <f t="shared" si="19"/>
        <v>0.7355698709185621</v>
      </c>
      <c r="N183" s="73">
        <f t="shared" si="20"/>
        <v>0.10706381401102547</v>
      </c>
      <c r="O183" s="281"/>
    </row>
    <row r="184" spans="2:15" ht="13.5">
      <c r="B184" s="238" t="s">
        <v>3</v>
      </c>
      <c r="C184" s="52" t="s">
        <v>175</v>
      </c>
      <c r="D184" s="68">
        <f t="shared" si="12"/>
        <v>1.0162326514797324</v>
      </c>
      <c r="E184" s="69">
        <f t="shared" si="13"/>
        <v>0.8197883995484493</v>
      </c>
      <c r="F184" s="70">
        <f t="shared" si="14"/>
        <v>0.9873738719664117</v>
      </c>
      <c r="G184" s="280">
        <f>+K99/G99</f>
        <v>0.9922061681156608</v>
      </c>
      <c r="H184" s="68">
        <f t="shared" si="15"/>
        <v>0.9926214800325726</v>
      </c>
      <c r="I184" s="69">
        <f t="shared" si="16"/>
        <v>0.685184142677894</v>
      </c>
      <c r="J184" s="70">
        <f t="shared" si="17"/>
        <v>0.9551228516518802</v>
      </c>
      <c r="K184" s="280">
        <f>+O99/K99</f>
        <v>0.9373070044214508</v>
      </c>
      <c r="L184" s="68">
        <f t="shared" si="18"/>
        <v>1.0017654273801297</v>
      </c>
      <c r="M184" s="69">
        <f t="shared" si="19"/>
        <v>0.648687048216149</v>
      </c>
      <c r="N184" s="70">
        <f t="shared" si="20"/>
        <v>0.9708711554980705</v>
      </c>
      <c r="O184" s="280">
        <f>+G142/O99</f>
        <v>0.9540323946913571</v>
      </c>
    </row>
    <row r="185" spans="2:15" ht="13.5">
      <c r="B185" s="238"/>
      <c r="C185" s="50" t="s">
        <v>176</v>
      </c>
      <c r="D185" s="71">
        <f t="shared" si="12"/>
        <v>1.0528036492180741</v>
      </c>
      <c r="E185" s="72">
        <f t="shared" si="13"/>
        <v>1.044513207886947</v>
      </c>
      <c r="F185" s="73">
        <f t="shared" si="14"/>
        <v>1.0522882651623093</v>
      </c>
      <c r="G185" s="281"/>
      <c r="H185" s="71">
        <f t="shared" si="15"/>
        <v>0.7297924445760055</v>
      </c>
      <c r="I185" s="72">
        <f t="shared" si="16"/>
        <v>0.7243960027102878</v>
      </c>
      <c r="J185" s="73">
        <f t="shared" si="17"/>
        <v>0.7294594477912834</v>
      </c>
      <c r="K185" s="281"/>
      <c r="L185" s="71">
        <f t="shared" si="18"/>
        <v>0.7134724502335271</v>
      </c>
      <c r="M185" s="72">
        <f t="shared" si="19"/>
        <v>0.4415790569745154</v>
      </c>
      <c r="N185" s="73">
        <f t="shared" si="20"/>
        <v>0.6968112576753503</v>
      </c>
      <c r="O185" s="281"/>
    </row>
    <row r="186" spans="2:15" ht="13.5">
      <c r="B186" s="238" t="s">
        <v>4</v>
      </c>
      <c r="C186" s="52" t="s">
        <v>175</v>
      </c>
      <c r="D186" s="68">
        <f t="shared" si="12"/>
        <v>1.0246557984582547</v>
      </c>
      <c r="E186" s="69">
        <f t="shared" si="13"/>
        <v>0.889358617312206</v>
      </c>
      <c r="F186" s="70">
        <f t="shared" si="14"/>
        <v>1.0016003223412384</v>
      </c>
      <c r="G186" s="280">
        <f>+K101/G101</f>
        <v>1.0020664141705613</v>
      </c>
      <c r="H186" s="68">
        <f t="shared" si="15"/>
        <v>0.9772916290714178</v>
      </c>
      <c r="I186" s="69">
        <f t="shared" si="16"/>
        <v>0.6858849375007949</v>
      </c>
      <c r="J186" s="70">
        <f t="shared" si="17"/>
        <v>0.9331988645573389</v>
      </c>
      <c r="K186" s="280">
        <f>+O101/K101</f>
        <v>0.9284129327346918</v>
      </c>
      <c r="L186" s="68">
        <f t="shared" si="18"/>
        <v>1.0350161547512524</v>
      </c>
      <c r="M186" s="69">
        <f t="shared" si="19"/>
        <v>0.631100460208633</v>
      </c>
      <c r="N186" s="70">
        <f t="shared" si="20"/>
        <v>0.9900965836419526</v>
      </c>
      <c r="O186" s="280">
        <f>+G144/O101</f>
        <v>0.9833258962794056</v>
      </c>
    </row>
    <row r="187" spans="2:15" ht="13.5">
      <c r="B187" s="238"/>
      <c r="C187" s="50" t="s">
        <v>176</v>
      </c>
      <c r="D187" s="71">
        <f t="shared" si="12"/>
        <v>1.0200235442784116</v>
      </c>
      <c r="E187" s="72">
        <f t="shared" si="13"/>
        <v>0.9705125296562755</v>
      </c>
      <c r="F187" s="73">
        <f t="shared" si="14"/>
        <v>1.0139268976252072</v>
      </c>
      <c r="G187" s="281"/>
      <c r="H187" s="71">
        <f t="shared" si="15"/>
        <v>0.8208661338124025</v>
      </c>
      <c r="I187" s="72">
        <f t="shared" si="16"/>
        <v>0.7126180295600854</v>
      </c>
      <c r="J187" s="73">
        <f t="shared" si="17"/>
        <v>0.8081075050649317</v>
      </c>
      <c r="K187" s="281"/>
      <c r="L187" s="71">
        <f t="shared" si="18"/>
        <v>0.830002511908996</v>
      </c>
      <c r="M187" s="72">
        <f t="shared" si="19"/>
        <v>0.41418307935914883</v>
      </c>
      <c r="N187" s="73">
        <f t="shared" si="20"/>
        <v>0.7867833691606977</v>
      </c>
      <c r="O187" s="281"/>
    </row>
    <row r="188" spans="2:15" ht="13.5">
      <c r="B188" s="238" t="s">
        <v>5</v>
      </c>
      <c r="C188" s="52" t="s">
        <v>175</v>
      </c>
      <c r="D188" s="68">
        <f t="shared" si="12"/>
        <v>0.9974987716612033</v>
      </c>
      <c r="E188" s="69">
        <f t="shared" si="13"/>
        <v>0.812188949228934</v>
      </c>
      <c r="F188" s="70">
        <f t="shared" si="14"/>
        <v>0.9756906811351861</v>
      </c>
      <c r="G188" s="280">
        <f>+K103/G103</f>
        <v>0.9756671222017973</v>
      </c>
      <c r="H188" s="68">
        <f t="shared" si="15"/>
        <v>1.1086255744244347</v>
      </c>
      <c r="I188" s="69">
        <f t="shared" si="16"/>
        <v>0.6683836369408747</v>
      </c>
      <c r="J188" s="70">
        <f t="shared" si="17"/>
        <v>1.065497950521748</v>
      </c>
      <c r="K188" s="280">
        <f>+O103/K103</f>
        <v>1.0639038932229494</v>
      </c>
      <c r="L188" s="68">
        <f t="shared" si="18"/>
        <v>0.958178034199104</v>
      </c>
      <c r="M188" s="69">
        <f t="shared" si="19"/>
        <v>0.7441550310828006</v>
      </c>
      <c r="N188" s="70">
        <f t="shared" si="20"/>
        <v>0.9450258535752271</v>
      </c>
      <c r="O188" s="280">
        <f>+G146/O103</f>
        <v>0.94664290955188</v>
      </c>
    </row>
    <row r="189" spans="2:15" ht="13.5">
      <c r="B189" s="238"/>
      <c r="C189" s="50" t="s">
        <v>176</v>
      </c>
      <c r="D189" s="71">
        <f t="shared" si="12"/>
        <v>0.9360081876595436</v>
      </c>
      <c r="E189" s="72">
        <f t="shared" si="13"/>
        <v>1.5314411858615589</v>
      </c>
      <c r="F189" s="73">
        <f t="shared" si="14"/>
        <v>0.9751900476666294</v>
      </c>
      <c r="G189" s="281"/>
      <c r="H189" s="71">
        <f t="shared" si="15"/>
        <v>1.0891198955125958</v>
      </c>
      <c r="I189" s="72">
        <f t="shared" si="16"/>
        <v>0.5325750540700844</v>
      </c>
      <c r="J189" s="73">
        <f t="shared" si="17"/>
        <v>1.0316072462497579</v>
      </c>
      <c r="K189" s="281"/>
      <c r="L189" s="71">
        <f t="shared" si="18"/>
        <v>0.975694970992052</v>
      </c>
      <c r="M189" s="72">
        <f t="shared" si="19"/>
        <v>1.065421959036467</v>
      </c>
      <c r="N189" s="73">
        <f t="shared" si="20"/>
        <v>0.9804818531622871</v>
      </c>
      <c r="O189" s="281"/>
    </row>
    <row r="190" spans="2:15" ht="13.5">
      <c r="B190" s="238" t="s">
        <v>6</v>
      </c>
      <c r="C190" s="52" t="s">
        <v>175</v>
      </c>
      <c r="D190" s="68">
        <f t="shared" si="12"/>
        <v>0.984978814709158</v>
      </c>
      <c r="E190" s="69">
        <f t="shared" si="13"/>
        <v>0.7584551755539816</v>
      </c>
      <c r="F190" s="70">
        <f t="shared" si="14"/>
        <v>0.9605509473542074</v>
      </c>
      <c r="G190" s="280">
        <f>+K105/G105</f>
        <v>0.9334025560595274</v>
      </c>
      <c r="H190" s="68">
        <f t="shared" si="15"/>
        <v>1.0299510774751508</v>
      </c>
      <c r="I190" s="69">
        <f t="shared" si="16"/>
        <v>0.7660193608097855</v>
      </c>
      <c r="J190" s="70">
        <f t="shared" si="17"/>
        <v>1.007477452980154</v>
      </c>
      <c r="K190" s="280">
        <f>+O105/K105</f>
        <v>1.0053656216527314</v>
      </c>
      <c r="L190" s="68">
        <f t="shared" si="18"/>
        <v>1.0073005405519446</v>
      </c>
      <c r="M190" s="69">
        <f t="shared" si="19"/>
        <v>0.5761121572639897</v>
      </c>
      <c r="N190" s="70">
        <f t="shared" si="20"/>
        <v>0.9793845527200565</v>
      </c>
      <c r="O190" s="280">
        <f>+G148/O105</f>
        <v>0.9865730590566754</v>
      </c>
    </row>
    <row r="191" spans="2:15" ht="13.5">
      <c r="B191" s="238"/>
      <c r="C191" s="50" t="s">
        <v>176</v>
      </c>
      <c r="D191" s="71">
        <f t="shared" si="12"/>
        <v>1.0540754513284951</v>
      </c>
      <c r="E191" s="72">
        <f t="shared" si="13"/>
        <v>0.08273203350220903</v>
      </c>
      <c r="F191" s="73">
        <f t="shared" si="14"/>
        <v>0.6530340592162718</v>
      </c>
      <c r="G191" s="281"/>
      <c r="H191" s="71">
        <f t="shared" si="15"/>
        <v>0.9751687093874114</v>
      </c>
      <c r="I191" s="72">
        <f t="shared" si="16"/>
        <v>0.9391752577319588</v>
      </c>
      <c r="J191" s="73">
        <f t="shared" si="17"/>
        <v>0.9732860239638493</v>
      </c>
      <c r="K191" s="281"/>
      <c r="L191" s="71">
        <f t="shared" si="18"/>
        <v>1.1036281523147122</v>
      </c>
      <c r="M191" s="72">
        <f t="shared" si="19"/>
        <v>1.0239297475301865</v>
      </c>
      <c r="N191" s="73">
        <f t="shared" si="20"/>
        <v>1.0996055226824457</v>
      </c>
      <c r="O191" s="281"/>
    </row>
    <row r="192" spans="2:15" ht="13.5">
      <c r="B192" s="238" t="s">
        <v>7</v>
      </c>
      <c r="C192" s="52" t="s">
        <v>175</v>
      </c>
      <c r="D192" s="68">
        <f t="shared" si="12"/>
        <v>0.9928136040006597</v>
      </c>
      <c r="E192" s="69">
        <f t="shared" si="13"/>
        <v>0.7833391577022014</v>
      </c>
      <c r="F192" s="70">
        <f t="shared" si="14"/>
        <v>0.9650989291795197</v>
      </c>
      <c r="G192" s="280">
        <f>+K107/G107</f>
        <v>0.9686586483486321</v>
      </c>
      <c r="H192" s="68">
        <f t="shared" si="15"/>
        <v>0.9910341431477192</v>
      </c>
      <c r="I192" s="69">
        <f t="shared" si="16"/>
        <v>0.6896588715339651</v>
      </c>
      <c r="J192" s="70">
        <f t="shared" si="17"/>
        <v>0.9586699820757136</v>
      </c>
      <c r="K192" s="280">
        <f>+O107/K107</f>
        <v>0.9615843550742444</v>
      </c>
      <c r="L192" s="68">
        <f t="shared" si="18"/>
        <v>1.1015633201061537</v>
      </c>
      <c r="M192" s="69">
        <f t="shared" si="19"/>
        <v>0.6528893902264602</v>
      </c>
      <c r="N192" s="70">
        <f t="shared" si="20"/>
        <v>1.066901387536583</v>
      </c>
      <c r="O192" s="280">
        <f>+G150/O107</f>
        <v>1.0703800695157115</v>
      </c>
    </row>
    <row r="193" spans="2:15" ht="13.5">
      <c r="B193" s="238"/>
      <c r="C193" s="50" t="s">
        <v>176</v>
      </c>
      <c r="D193" s="71">
        <f t="shared" si="12"/>
        <v>1.015783982059284</v>
      </c>
      <c r="E193" s="72">
        <f t="shared" si="13"/>
        <v>1.1813738692582445</v>
      </c>
      <c r="F193" s="73">
        <f t="shared" si="14"/>
        <v>1.0281083148564651</v>
      </c>
      <c r="G193" s="281"/>
      <c r="H193" s="71">
        <f t="shared" si="15"/>
        <v>1.0108030018533731</v>
      </c>
      <c r="I193" s="72">
        <f t="shared" si="16"/>
        <v>0.969531385826849</v>
      </c>
      <c r="J193" s="73">
        <f t="shared" si="17"/>
        <v>1.0072733686985815</v>
      </c>
      <c r="K193" s="281"/>
      <c r="L193" s="71">
        <f t="shared" si="18"/>
        <v>1.1506664794887649</v>
      </c>
      <c r="M193" s="72">
        <f t="shared" si="19"/>
        <v>0.8058782730939104</v>
      </c>
      <c r="N193" s="73">
        <f t="shared" si="20"/>
        <v>1.1222843472666926</v>
      </c>
      <c r="O193" s="281"/>
    </row>
    <row r="194" spans="2:15" ht="13.5">
      <c r="B194" s="238" t="s">
        <v>8</v>
      </c>
      <c r="C194" s="52" t="s">
        <v>175</v>
      </c>
      <c r="D194" s="68">
        <f t="shared" si="12"/>
        <v>1.0568694998682568</v>
      </c>
      <c r="E194" s="69">
        <f t="shared" si="13"/>
        <v>0.9560907203356115</v>
      </c>
      <c r="F194" s="70">
        <f t="shared" si="14"/>
        <v>1.0459940774431102</v>
      </c>
      <c r="G194" s="280">
        <f>+K109/G109</f>
        <v>1.0690254551464031</v>
      </c>
      <c r="H194" s="68">
        <f t="shared" si="15"/>
        <v>0.9835709000941727</v>
      </c>
      <c r="I194" s="69">
        <f t="shared" si="16"/>
        <v>0.7108675700665567</v>
      </c>
      <c r="J194" s="70">
        <f t="shared" si="17"/>
        <v>0.9566718242754793</v>
      </c>
      <c r="K194" s="280">
        <f>+O109/K109</f>
        <v>0.947168297555196</v>
      </c>
      <c r="L194" s="68">
        <f t="shared" si="18"/>
        <v>1.0498960465766263</v>
      </c>
      <c r="M194" s="69">
        <f t="shared" si="19"/>
        <v>0.7060844871175788</v>
      </c>
      <c r="N194" s="70">
        <f t="shared" si="20"/>
        <v>1.0246964777024261</v>
      </c>
      <c r="O194" s="280">
        <f>+G152/O109</f>
        <v>1.0161141813251404</v>
      </c>
    </row>
    <row r="195" spans="2:15" ht="13.5">
      <c r="B195" s="238"/>
      <c r="C195" s="50" t="s">
        <v>176</v>
      </c>
      <c r="D195" s="71">
        <f t="shared" si="12"/>
        <v>1.453815247680848</v>
      </c>
      <c r="E195" s="72">
        <f t="shared" si="13"/>
        <v>2.134007937289289</v>
      </c>
      <c r="F195" s="73">
        <f t="shared" si="14"/>
        <v>1.5074984442631816</v>
      </c>
      <c r="G195" s="281"/>
      <c r="H195" s="71">
        <f t="shared" si="15"/>
        <v>0.8475769241717206</v>
      </c>
      <c r="I195" s="72">
        <f t="shared" si="16"/>
        <v>0.615325212889336</v>
      </c>
      <c r="J195" s="73">
        <f t="shared" si="17"/>
        <v>0.8216288883653171</v>
      </c>
      <c r="K195" s="281"/>
      <c r="L195" s="71">
        <f t="shared" si="18"/>
        <v>0.9282001908601558</v>
      </c>
      <c r="M195" s="72">
        <f t="shared" si="19"/>
        <v>0.4012584976918101</v>
      </c>
      <c r="N195" s="73">
        <f t="shared" si="20"/>
        <v>0.8841104913933362</v>
      </c>
      <c r="O195" s="281"/>
    </row>
    <row r="196" spans="2:15" ht="13.5">
      <c r="B196" s="238" t="s">
        <v>9</v>
      </c>
      <c r="C196" s="52" t="s">
        <v>175</v>
      </c>
      <c r="D196" s="68">
        <f t="shared" si="12"/>
        <v>1.0062458384405242</v>
      </c>
      <c r="E196" s="69">
        <f t="shared" si="13"/>
        <v>0.8143009786333857</v>
      </c>
      <c r="F196" s="70">
        <f t="shared" si="14"/>
        <v>0.975457076857155</v>
      </c>
      <c r="G196" s="280">
        <f>+K111/G111</f>
        <v>0.9751024333024715</v>
      </c>
      <c r="H196" s="68">
        <f t="shared" si="15"/>
        <v>1.0225406453650563</v>
      </c>
      <c r="I196" s="69">
        <f t="shared" si="16"/>
        <v>0.6166889732951715</v>
      </c>
      <c r="J196" s="70">
        <f t="shared" si="17"/>
        <v>0.9681956111319183</v>
      </c>
      <c r="K196" s="280">
        <f>+O111/K111</f>
        <v>0.9632191583713996</v>
      </c>
      <c r="L196" s="68">
        <f t="shared" si="18"/>
        <v>1.04467786455212</v>
      </c>
      <c r="M196" s="69">
        <f t="shared" si="19"/>
        <v>0.585019010781624</v>
      </c>
      <c r="N196" s="70">
        <f t="shared" si="20"/>
        <v>1.0054737878414963</v>
      </c>
      <c r="O196" s="280">
        <f>+G154/O111</f>
        <v>1.0091478379937824</v>
      </c>
    </row>
    <row r="197" spans="2:15" ht="13.5">
      <c r="B197" s="238"/>
      <c r="C197" s="50" t="s">
        <v>176</v>
      </c>
      <c r="D197" s="71">
        <f t="shared" si="12"/>
        <v>0.9411527646853073</v>
      </c>
      <c r="E197" s="72">
        <f t="shared" si="13"/>
        <v>1.3979958524552119</v>
      </c>
      <c r="F197" s="73">
        <f t="shared" si="14"/>
        <v>0.9666542513429184</v>
      </c>
      <c r="G197" s="281"/>
      <c r="H197" s="71">
        <f t="shared" si="15"/>
        <v>0.8380750671514725</v>
      </c>
      <c r="I197" s="72">
        <f t="shared" si="16"/>
        <v>0.9064192744243833</v>
      </c>
      <c r="J197" s="73">
        <f t="shared" si="17"/>
        <v>0.8435924722145846</v>
      </c>
      <c r="K197" s="281"/>
      <c r="L197" s="71">
        <f t="shared" si="18"/>
        <v>1.200814319315414</v>
      </c>
      <c r="M197" s="72">
        <f t="shared" si="19"/>
        <v>0.15976775340859242</v>
      </c>
      <c r="N197" s="73">
        <f t="shared" si="20"/>
        <v>1.1105118241029284</v>
      </c>
      <c r="O197" s="281"/>
    </row>
    <row r="198" spans="2:15" ht="13.5">
      <c r="B198" s="238" t="s">
        <v>10</v>
      </c>
      <c r="C198" s="52" t="s">
        <v>175</v>
      </c>
      <c r="D198" s="68">
        <f t="shared" si="12"/>
        <v>0.9301426208197329</v>
      </c>
      <c r="E198" s="69">
        <f t="shared" si="13"/>
        <v>0.9652592340380065</v>
      </c>
      <c r="F198" s="70">
        <f t="shared" si="14"/>
        <v>0.9345675103905977</v>
      </c>
      <c r="G198" s="280">
        <f>+K113/G113</f>
        <v>0.9150097053653365</v>
      </c>
      <c r="H198" s="68">
        <f t="shared" si="15"/>
        <v>1.004503039992911</v>
      </c>
      <c r="I198" s="69">
        <f t="shared" si="16"/>
        <v>0.5026953361762291</v>
      </c>
      <c r="J198" s="70">
        <f t="shared" si="17"/>
        <v>0.9391959364176584</v>
      </c>
      <c r="K198" s="280">
        <f>+O113/K113</f>
        <v>0.9402736170297306</v>
      </c>
      <c r="L198" s="68">
        <f t="shared" si="18"/>
        <v>1.0696718225870008</v>
      </c>
      <c r="M198" s="69">
        <f t="shared" si="19"/>
        <v>0.4312278395176249</v>
      </c>
      <c r="N198" s="70">
        <f t="shared" si="20"/>
        <v>1.0251990149475976</v>
      </c>
      <c r="O198" s="280">
        <f>+G156/O113</f>
        <v>1.0226753354984988</v>
      </c>
    </row>
    <row r="199" spans="2:15" ht="13.5">
      <c r="B199" s="238"/>
      <c r="C199" s="50" t="s">
        <v>176</v>
      </c>
      <c r="D199" s="71">
        <f t="shared" si="12"/>
        <v>0.34458555648343075</v>
      </c>
      <c r="E199" s="72">
        <f t="shared" si="13"/>
        <v>1.1870082061507785</v>
      </c>
      <c r="F199" s="73">
        <f t="shared" si="14"/>
        <v>0.377571054403322</v>
      </c>
      <c r="G199" s="281"/>
      <c r="H199" s="71">
        <f t="shared" si="15"/>
        <v>0.8890235252930004</v>
      </c>
      <c r="I199" s="72">
        <f t="shared" si="16"/>
        <v>1.9008360577357954</v>
      </c>
      <c r="J199" s="73">
        <f t="shared" si="17"/>
        <v>1.0135747757950964</v>
      </c>
      <c r="K199" s="281"/>
      <c r="L199" s="71">
        <f t="shared" si="18"/>
        <v>1.1027443378902264</v>
      </c>
      <c r="M199" s="72">
        <f t="shared" si="19"/>
        <v>0.0669068660774983</v>
      </c>
      <c r="N199" s="73">
        <f t="shared" si="20"/>
        <v>0.8636173885750157</v>
      </c>
      <c r="O199" s="281"/>
    </row>
    <row r="200" spans="2:15" ht="13.5">
      <c r="B200" s="238" t="s">
        <v>11</v>
      </c>
      <c r="C200" s="52" t="s">
        <v>175</v>
      </c>
      <c r="D200" s="68">
        <f t="shared" si="12"/>
        <v>0.9785619313764874</v>
      </c>
      <c r="E200" s="69">
        <f t="shared" si="13"/>
        <v>0.8173433797553569</v>
      </c>
      <c r="F200" s="70">
        <f t="shared" si="14"/>
        <v>0.9594311266307672</v>
      </c>
      <c r="G200" s="280">
        <f>+K115/G115</f>
        <v>0.9414196144311532</v>
      </c>
      <c r="H200" s="68">
        <f t="shared" si="15"/>
        <v>1.0115561112109108</v>
      </c>
      <c r="I200" s="69">
        <f t="shared" si="16"/>
        <v>0.6710526396517668</v>
      </c>
      <c r="J200" s="70">
        <f t="shared" si="17"/>
        <v>0.9771345540257773</v>
      </c>
      <c r="K200" s="280">
        <f>+O115/K115</f>
        <v>0.9866727873055038</v>
      </c>
      <c r="L200" s="68">
        <f t="shared" si="18"/>
        <v>0.9712563479461865</v>
      </c>
      <c r="M200" s="69">
        <f t="shared" si="19"/>
        <v>0.6014815072690454</v>
      </c>
      <c r="N200" s="70">
        <f t="shared" si="20"/>
        <v>0.945585007538492</v>
      </c>
      <c r="O200" s="280">
        <f>+G158/O115</f>
        <v>0.9488518788704841</v>
      </c>
    </row>
    <row r="201" spans="2:15" ht="13.5">
      <c r="B201" s="238"/>
      <c r="C201" s="50" t="s">
        <v>176</v>
      </c>
      <c r="D201" s="71">
        <f t="shared" si="12"/>
        <v>0.7810751880595083</v>
      </c>
      <c r="E201" s="72">
        <f t="shared" si="13"/>
        <v>1.2460386850624405</v>
      </c>
      <c r="F201" s="73">
        <f t="shared" si="14"/>
        <v>0.8127272480693041</v>
      </c>
      <c r="G201" s="281"/>
      <c r="H201" s="71">
        <f t="shared" si="15"/>
        <v>1.0971452111028108</v>
      </c>
      <c r="I201" s="72">
        <f t="shared" si="16"/>
        <v>0.8095114987401414</v>
      </c>
      <c r="J201" s="73">
        <f t="shared" si="17"/>
        <v>1.0671252853763467</v>
      </c>
      <c r="K201" s="281"/>
      <c r="L201" s="71">
        <f t="shared" si="18"/>
        <v>1.0109886009369078</v>
      </c>
      <c r="M201" s="72">
        <f t="shared" si="19"/>
        <v>0.5448546708679755</v>
      </c>
      <c r="N201" s="73">
        <f t="shared" si="20"/>
        <v>0.974083350658623</v>
      </c>
      <c r="O201" s="281"/>
    </row>
    <row r="202" spans="2:15" ht="13.5">
      <c r="B202" s="238" t="s">
        <v>12</v>
      </c>
      <c r="C202" s="3" t="s">
        <v>175</v>
      </c>
      <c r="D202" s="74">
        <f t="shared" si="12"/>
        <v>0.9977056693149007</v>
      </c>
      <c r="E202" s="75">
        <f t="shared" si="13"/>
        <v>0.8077589609548651</v>
      </c>
      <c r="F202" s="76">
        <f t="shared" si="14"/>
        <v>0.9744997013637017</v>
      </c>
      <c r="G202" s="280">
        <f>+K117/G117</f>
        <v>0.9803312069658643</v>
      </c>
      <c r="H202" s="74">
        <f t="shared" si="15"/>
        <v>0.9845545663006655</v>
      </c>
      <c r="I202" s="75">
        <f t="shared" si="16"/>
        <v>0.7089142748733722</v>
      </c>
      <c r="J202" s="76">
        <f t="shared" si="17"/>
        <v>0.9566412979473915</v>
      </c>
      <c r="K202" s="280">
        <f>+O117/K117</f>
        <v>0.9535484535753281</v>
      </c>
      <c r="L202" s="74">
        <f t="shared" si="18"/>
        <v>0.9973408591693977</v>
      </c>
      <c r="M202" s="75">
        <f t="shared" si="19"/>
        <v>0.6216953281526396</v>
      </c>
      <c r="N202" s="76">
        <f t="shared" si="20"/>
        <v>0.969151135864509</v>
      </c>
      <c r="O202" s="280">
        <f>+G160/O117</f>
        <v>0.9621962818473976</v>
      </c>
    </row>
    <row r="203" spans="2:15" ht="13.5">
      <c r="B203" s="238"/>
      <c r="C203" s="3" t="s">
        <v>176</v>
      </c>
      <c r="D203" s="74">
        <f t="shared" si="12"/>
        <v>1.1855087823603159</v>
      </c>
      <c r="E203" s="75">
        <f t="shared" si="13"/>
        <v>0.36240708985024794</v>
      </c>
      <c r="F203" s="76">
        <f t="shared" si="14"/>
        <v>1.11123834649351</v>
      </c>
      <c r="G203" s="281"/>
      <c r="H203" s="74">
        <f t="shared" si="15"/>
        <v>0.8774007298575569</v>
      </c>
      <c r="I203" s="75">
        <f t="shared" si="16"/>
        <v>1.3960342906643204</v>
      </c>
      <c r="J203" s="76">
        <f t="shared" si="17"/>
        <v>0.8926627689000065</v>
      </c>
      <c r="K203" s="281"/>
      <c r="L203" s="74">
        <f t="shared" si="18"/>
        <v>0.8300299467513945</v>
      </c>
      <c r="M203" s="75">
        <f t="shared" si="19"/>
        <v>0.5136649235092101</v>
      </c>
      <c r="N203" s="76">
        <f t="shared" si="20"/>
        <v>0.815470359257266</v>
      </c>
      <c r="O203" s="281"/>
    </row>
    <row r="204" spans="2:15" ht="13.5">
      <c r="B204" s="238" t="s">
        <v>13</v>
      </c>
      <c r="C204" s="52" t="s">
        <v>175</v>
      </c>
      <c r="D204" s="68">
        <f t="shared" si="12"/>
        <v>0.9822619978714919</v>
      </c>
      <c r="E204" s="69">
        <f t="shared" si="13"/>
        <v>0.7267466295466286</v>
      </c>
      <c r="F204" s="70">
        <f t="shared" si="14"/>
        <v>0.9518822700026557</v>
      </c>
      <c r="G204" s="280">
        <f>+K119/G119</f>
        <v>0.9523203474138763</v>
      </c>
      <c r="H204" s="68">
        <f t="shared" si="15"/>
        <v>0.9748228352623183</v>
      </c>
      <c r="I204" s="69">
        <f t="shared" si="16"/>
        <v>0.6504455011765169</v>
      </c>
      <c r="J204" s="70">
        <f t="shared" si="17"/>
        <v>0.9453774567327494</v>
      </c>
      <c r="K204" s="280">
        <f>+O119/K119</f>
        <v>0.9403833282949992</v>
      </c>
      <c r="L204" s="68">
        <f t="shared" si="18"/>
        <v>0.9560276288471791</v>
      </c>
      <c r="M204" s="69">
        <f t="shared" si="19"/>
        <v>0.6126178370921341</v>
      </c>
      <c r="N204" s="70">
        <f t="shared" si="20"/>
        <v>0.9345797183879802</v>
      </c>
      <c r="O204" s="280">
        <f>+G162/O119</f>
        <v>0.9356108799150832</v>
      </c>
    </row>
    <row r="205" spans="2:15" ht="13.5">
      <c r="B205" s="238"/>
      <c r="C205" s="50" t="s">
        <v>176</v>
      </c>
      <c r="D205" s="71">
        <f t="shared" si="12"/>
        <v>0.946964950414192</v>
      </c>
      <c r="E205" s="72">
        <f t="shared" si="13"/>
        <v>2.5180024812204334</v>
      </c>
      <c r="F205" s="73">
        <f t="shared" si="14"/>
        <v>0.9703351723672188</v>
      </c>
      <c r="G205" s="281"/>
      <c r="H205" s="71">
        <f t="shared" si="15"/>
        <v>0.72680771405534</v>
      </c>
      <c r="I205" s="72">
        <f t="shared" si="16"/>
        <v>1.040528321909279</v>
      </c>
      <c r="J205" s="73">
        <f t="shared" si="17"/>
        <v>0.7389179806736731</v>
      </c>
      <c r="K205" s="281"/>
      <c r="L205" s="71">
        <f t="shared" si="18"/>
        <v>1.0282174019226262</v>
      </c>
      <c r="M205" s="72">
        <f t="shared" si="19"/>
        <v>0.30365249878371453</v>
      </c>
      <c r="N205" s="73">
        <f t="shared" si="20"/>
        <v>0.9888310623042166</v>
      </c>
      <c r="O205" s="281"/>
    </row>
    <row r="206" spans="2:15" ht="13.5">
      <c r="B206" s="238" t="s">
        <v>14</v>
      </c>
      <c r="C206" s="52" t="s">
        <v>175</v>
      </c>
      <c r="D206" s="68">
        <f t="shared" si="12"/>
        <v>1.005080255563837</v>
      </c>
      <c r="E206" s="69">
        <f t="shared" si="13"/>
        <v>0.9323935858801964</v>
      </c>
      <c r="F206" s="70">
        <f t="shared" si="14"/>
        <v>0.9992197913298251</v>
      </c>
      <c r="G206" s="280">
        <f>+K121/G121</f>
        <v>0.9752468255926494</v>
      </c>
      <c r="H206" s="68">
        <f t="shared" si="15"/>
        <v>0.9912517145607125</v>
      </c>
      <c r="I206" s="69">
        <f t="shared" si="16"/>
        <v>0.9548412364800378</v>
      </c>
      <c r="J206" s="70">
        <f t="shared" si="17"/>
        <v>0.9885124001639481</v>
      </c>
      <c r="K206" s="280">
        <f>+O121/K121</f>
        <v>0.948795972331168</v>
      </c>
      <c r="L206" s="68">
        <f t="shared" si="18"/>
        <v>0.9938469930717244</v>
      </c>
      <c r="M206" s="69">
        <f t="shared" si="19"/>
        <v>0.5752904584133465</v>
      </c>
      <c r="N206" s="70">
        <f t="shared" si="20"/>
        <v>0.9634298325154905</v>
      </c>
      <c r="O206" s="280">
        <f>+G164/O121</f>
        <v>0.9698336055604307</v>
      </c>
    </row>
    <row r="207" spans="2:15" ht="13.5">
      <c r="B207" s="238"/>
      <c r="C207" s="50" t="s">
        <v>176</v>
      </c>
      <c r="D207" s="71">
        <f t="shared" si="12"/>
        <v>0.7859277632952024</v>
      </c>
      <c r="E207" s="72">
        <f t="shared" si="13"/>
        <v>1.276356842296537</v>
      </c>
      <c r="F207" s="73">
        <f t="shared" si="14"/>
        <v>0.8048253916673217</v>
      </c>
      <c r="G207" s="281"/>
      <c r="H207" s="71">
        <f t="shared" si="15"/>
        <v>0.6109408843348618</v>
      </c>
      <c r="I207" s="72">
        <f t="shared" si="16"/>
        <v>0.40343456785546045</v>
      </c>
      <c r="J207" s="73">
        <f t="shared" si="17"/>
        <v>0.598260487246978</v>
      </c>
      <c r="K207" s="281"/>
      <c r="L207" s="71">
        <f t="shared" si="18"/>
        <v>1.0735409019227604</v>
      </c>
      <c r="M207" s="72">
        <f t="shared" si="19"/>
        <v>0.8231147720618298</v>
      </c>
      <c r="N207" s="73">
        <f t="shared" si="20"/>
        <v>1.063221275837069</v>
      </c>
      <c r="O207" s="281"/>
    </row>
    <row r="208" spans="2:15" ht="13.5">
      <c r="B208" s="238" t="s">
        <v>15</v>
      </c>
      <c r="C208" s="52" t="s">
        <v>175</v>
      </c>
      <c r="D208" s="68">
        <f t="shared" si="12"/>
        <v>0.9793028934850538</v>
      </c>
      <c r="E208" s="69">
        <f t="shared" si="13"/>
        <v>0.8177169174273857</v>
      </c>
      <c r="F208" s="70">
        <f t="shared" si="14"/>
        <v>0.958618010459033</v>
      </c>
      <c r="G208" s="280">
        <f>+K123/G123</f>
        <v>0.9535143283239189</v>
      </c>
      <c r="H208" s="68">
        <f t="shared" si="15"/>
        <v>1.0369024510313174</v>
      </c>
      <c r="I208" s="69">
        <f t="shared" si="16"/>
        <v>0.7488721800262458</v>
      </c>
      <c r="J208" s="70">
        <f t="shared" si="17"/>
        <v>1.0054506923404438</v>
      </c>
      <c r="K208" s="280">
        <f>+O123/K123</f>
        <v>0.9969075892427913</v>
      </c>
      <c r="L208" s="68">
        <f t="shared" si="18"/>
        <v>0.9982497929159748</v>
      </c>
      <c r="M208" s="69">
        <f t="shared" si="19"/>
        <v>0.5770815993432029</v>
      </c>
      <c r="N208" s="70">
        <f t="shared" si="20"/>
        <v>0.9639959511135945</v>
      </c>
      <c r="O208" s="280">
        <f>+G166/O123</f>
        <v>0.969360258994515</v>
      </c>
    </row>
    <row r="209" spans="2:15" ht="13.5">
      <c r="B209" s="238"/>
      <c r="C209" s="50" t="s">
        <v>176</v>
      </c>
      <c r="D209" s="71">
        <f t="shared" si="12"/>
        <v>0.79343328733909</v>
      </c>
      <c r="E209" s="72">
        <f t="shared" si="13"/>
        <v>0.7403240194526777</v>
      </c>
      <c r="F209" s="73">
        <f t="shared" si="14"/>
        <v>0.792138807300691</v>
      </c>
      <c r="G209" s="281"/>
      <c r="H209" s="71">
        <f t="shared" si="15"/>
        <v>0.6530036671855454</v>
      </c>
      <c r="I209" s="72">
        <f t="shared" si="16"/>
        <v>1.3994895116673793</v>
      </c>
      <c r="J209" s="73">
        <f t="shared" si="17"/>
        <v>0.6700082965213934</v>
      </c>
      <c r="K209" s="281"/>
      <c r="L209" s="71">
        <f t="shared" si="18"/>
        <v>1.3213114556960268</v>
      </c>
      <c r="M209" s="72">
        <f t="shared" si="19"/>
        <v>0.3982261558686837</v>
      </c>
      <c r="N209" s="73">
        <f t="shared" si="20"/>
        <v>1.27738998282014</v>
      </c>
      <c r="O209" s="281"/>
    </row>
    <row r="210" spans="2:15" ht="13.5">
      <c r="B210" s="238" t="s">
        <v>16</v>
      </c>
      <c r="C210" s="52" t="s">
        <v>175</v>
      </c>
      <c r="D210" s="68">
        <f t="shared" si="12"/>
        <v>0.9682623968820186</v>
      </c>
      <c r="E210" s="69">
        <f t="shared" si="13"/>
        <v>0.8886474399381746</v>
      </c>
      <c r="F210" s="70">
        <f t="shared" si="14"/>
        <v>0.9591447419584307</v>
      </c>
      <c r="G210" s="280">
        <f>+K125/G125</f>
        <v>0.947731342622878</v>
      </c>
      <c r="H210" s="68">
        <f t="shared" si="15"/>
        <v>0.9929525365936579</v>
      </c>
      <c r="I210" s="69">
        <f t="shared" si="16"/>
        <v>0.6492136707590604</v>
      </c>
      <c r="J210" s="70">
        <f t="shared" si="17"/>
        <v>0.9564802938000959</v>
      </c>
      <c r="K210" s="280">
        <f>+O125/K125</f>
        <v>0.9616943208219356</v>
      </c>
      <c r="L210" s="68">
        <f t="shared" si="18"/>
        <v>0.9510621091757989</v>
      </c>
      <c r="M210" s="69">
        <f t="shared" si="19"/>
        <v>0.7145736809645358</v>
      </c>
      <c r="N210" s="70">
        <f t="shared" si="20"/>
        <v>0.9340305128544307</v>
      </c>
      <c r="O210" s="280">
        <f>+G168/O125</f>
        <v>0.9345764069956619</v>
      </c>
    </row>
    <row r="211" spans="2:15" ht="13.5">
      <c r="B211" s="238"/>
      <c r="C211" s="50" t="s">
        <v>176</v>
      </c>
      <c r="D211" s="71">
        <f t="shared" si="12"/>
        <v>0.7291110000319461</v>
      </c>
      <c r="E211" s="72">
        <f t="shared" si="13"/>
        <v>0.3412848583141866</v>
      </c>
      <c r="F211" s="73">
        <f t="shared" si="14"/>
        <v>0.7119521349611733</v>
      </c>
      <c r="G211" s="281"/>
      <c r="H211" s="71">
        <f t="shared" si="15"/>
        <v>1.102886906650219</v>
      </c>
      <c r="I211" s="72">
        <f t="shared" si="16"/>
        <v>1.287589778052454</v>
      </c>
      <c r="J211" s="73">
        <f t="shared" si="17"/>
        <v>1.1068042474004773</v>
      </c>
      <c r="K211" s="281"/>
      <c r="L211" s="71">
        <f t="shared" si="18"/>
        <v>0.9564001677755429</v>
      </c>
      <c r="M211" s="72">
        <f t="shared" si="19"/>
        <v>0.6040094878163577</v>
      </c>
      <c r="N211" s="73">
        <f t="shared" si="20"/>
        <v>0.9477055835263901</v>
      </c>
      <c r="O211" s="281"/>
    </row>
    <row r="212" spans="2:15" ht="13.5">
      <c r="B212" s="47"/>
      <c r="C212" s="3"/>
      <c r="D212" s="74"/>
      <c r="E212" s="75"/>
      <c r="F212" s="76"/>
      <c r="G212" s="77"/>
      <c r="H212" s="74"/>
      <c r="I212" s="75"/>
      <c r="J212" s="76"/>
      <c r="K212" s="77"/>
      <c r="L212" s="74"/>
      <c r="M212" s="75"/>
      <c r="N212" s="76"/>
      <c r="O212" s="77"/>
    </row>
    <row r="213" spans="2:15" ht="13.5">
      <c r="B213" s="238" t="s">
        <v>17</v>
      </c>
      <c r="C213" s="52" t="s">
        <v>175</v>
      </c>
      <c r="D213" s="68">
        <f aca="true" t="shared" si="21" ref="D213:K213">+H128/D128</f>
        <v>1.0125060557342758</v>
      </c>
      <c r="E213" s="69">
        <f t="shared" si="21"/>
        <v>0.8151912088477147</v>
      </c>
      <c r="F213" s="70">
        <f t="shared" si="21"/>
        <v>0.9880631344648444</v>
      </c>
      <c r="G213" s="280">
        <f t="shared" si="21"/>
        <v>0.9853502316097336</v>
      </c>
      <c r="H213" s="68">
        <f t="shared" si="21"/>
        <v>0.9880286060832331</v>
      </c>
      <c r="I213" s="69">
        <f t="shared" si="21"/>
        <v>0.7000667870672022</v>
      </c>
      <c r="J213" s="70">
        <f t="shared" si="21"/>
        <v>0.9585977398890351</v>
      </c>
      <c r="K213" s="280">
        <f t="shared" si="21"/>
        <v>1.0109252752942293</v>
      </c>
      <c r="L213" s="68">
        <f>+D171/L128</f>
        <v>1.022529776192595</v>
      </c>
      <c r="M213" s="69">
        <f>+E171/M128</f>
        <v>0.6101094075894132</v>
      </c>
      <c r="N213" s="70">
        <f>+F171/N128</f>
        <v>0.9917467497485432</v>
      </c>
      <c r="O213" s="280">
        <f>+G171/O128</f>
        <v>0.9402831929092051</v>
      </c>
    </row>
    <row r="214" spans="2:15" ht="13.5">
      <c r="B214" s="238"/>
      <c r="C214" s="182" t="s">
        <v>176</v>
      </c>
      <c r="D214" s="71">
        <f>+H129/D129</f>
        <v>0.9439656456194534</v>
      </c>
      <c r="E214" s="72">
        <f>+I129/E129</f>
        <v>1.0524507363425948</v>
      </c>
      <c r="F214" s="73">
        <f>+J129/F129</f>
        <v>0.9507796227415757</v>
      </c>
      <c r="G214" s="281"/>
      <c r="H214" s="71">
        <f>+L129/H129</f>
        <v>1.7653168282966691</v>
      </c>
      <c r="I214" s="72">
        <f>+M129/I129</f>
        <v>0.8817446895037553</v>
      </c>
      <c r="J214" s="73">
        <f>+N129/J129</f>
        <v>1.7038848446971093</v>
      </c>
      <c r="K214" s="281"/>
      <c r="L214" s="71">
        <f>+D172/L129</f>
        <v>0.5472037711040487</v>
      </c>
      <c r="M214" s="72">
        <f>+E172/M129</f>
        <v>0.8157030467102766</v>
      </c>
      <c r="N214" s="73">
        <f>+F172/N129</f>
        <v>0.5568642411130317</v>
      </c>
      <c r="O214" s="281"/>
    </row>
    <row r="220" spans="2:11" ht="13.5">
      <c r="B220" s="202"/>
      <c r="C220" s="202"/>
      <c r="D220" s="232" t="s">
        <v>36</v>
      </c>
      <c r="E220" s="233"/>
      <c r="F220" s="233"/>
      <c r="G220" s="234"/>
      <c r="H220" s="282"/>
      <c r="I220" s="283"/>
      <c r="J220" s="283"/>
      <c r="K220" s="283"/>
    </row>
    <row r="221" spans="2:11" ht="13.5">
      <c r="B221" s="202"/>
      <c r="C221" s="202"/>
      <c r="D221" s="179" t="s">
        <v>173</v>
      </c>
      <c r="E221" s="24" t="s">
        <v>174</v>
      </c>
      <c r="F221" s="180" t="s">
        <v>80</v>
      </c>
      <c r="G221" s="181" t="s">
        <v>58</v>
      </c>
      <c r="H221" s="64"/>
      <c r="I221" s="65"/>
      <c r="J221" s="65"/>
      <c r="K221" s="65"/>
    </row>
    <row r="222" spans="2:11" ht="13.5">
      <c r="B222" s="238" t="s">
        <v>0</v>
      </c>
      <c r="C222" s="52" t="s">
        <v>175</v>
      </c>
      <c r="D222" s="68">
        <f>+H136/D136</f>
        <v>0.9795625922778163</v>
      </c>
      <c r="E222" s="69">
        <f>+I136/E136</f>
        <v>0.594862799257159</v>
      </c>
      <c r="F222" s="70">
        <f>+J136/F136</f>
        <v>0.9644366643674769</v>
      </c>
      <c r="G222" s="280">
        <f>+K136/G136</f>
        <v>0.9725338373850333</v>
      </c>
      <c r="H222" s="66"/>
      <c r="I222" s="55"/>
      <c r="J222" s="55"/>
      <c r="K222" s="56"/>
    </row>
    <row r="223" spans="2:11" ht="13.5">
      <c r="B223" s="238"/>
      <c r="C223" s="50" t="s">
        <v>176</v>
      </c>
      <c r="D223" s="71">
        <f aca="true" t="shared" si="22" ref="D223:D255">+H137/D137</f>
        <v>1.0832642732491393</v>
      </c>
      <c r="E223" s="72">
        <f aca="true" t="shared" si="23" ref="E223:E255">+I137/E137</f>
        <v>0.7042750826476716</v>
      </c>
      <c r="F223" s="73">
        <f aca="true" t="shared" si="24" ref="F223:F255">+J137/F137</f>
        <v>1.0593532496758389</v>
      </c>
      <c r="G223" s="281"/>
      <c r="H223" s="66"/>
      <c r="I223" s="55"/>
      <c r="J223" s="55"/>
      <c r="K223" s="67"/>
    </row>
    <row r="224" spans="2:11" ht="13.5">
      <c r="B224" s="238" t="s">
        <v>1</v>
      </c>
      <c r="C224" s="52" t="s">
        <v>175</v>
      </c>
      <c r="D224" s="68">
        <f t="shared" si="22"/>
        <v>1.0119000000176936</v>
      </c>
      <c r="E224" s="69">
        <f t="shared" si="23"/>
        <v>0.5038033147430607</v>
      </c>
      <c r="F224" s="70">
        <f t="shared" si="24"/>
        <v>0.9845318798821415</v>
      </c>
      <c r="G224" s="280">
        <f>+K138/G138</f>
        <v>0.9736664729000771</v>
      </c>
      <c r="H224" s="66"/>
      <c r="I224" s="55"/>
      <c r="J224" s="55"/>
      <c r="K224" s="56"/>
    </row>
    <row r="225" spans="2:11" ht="13.5">
      <c r="B225" s="238"/>
      <c r="C225" s="50" t="s">
        <v>176</v>
      </c>
      <c r="D225" s="71">
        <f t="shared" si="22"/>
        <v>0.8086487185129757</v>
      </c>
      <c r="E225" s="72">
        <f t="shared" si="23"/>
        <v>0.8248122890404354</v>
      </c>
      <c r="F225" s="73">
        <f t="shared" si="24"/>
        <v>0.8096081673541159</v>
      </c>
      <c r="G225" s="281"/>
      <c r="H225" s="66"/>
      <c r="I225" s="55"/>
      <c r="J225" s="55"/>
      <c r="K225" s="67"/>
    </row>
    <row r="226" spans="2:11" ht="13.5">
      <c r="B226" s="238" t="s">
        <v>2</v>
      </c>
      <c r="C226" s="52" t="s">
        <v>175</v>
      </c>
      <c r="D226" s="68">
        <f t="shared" si="22"/>
        <v>0.9856177792259603</v>
      </c>
      <c r="E226" s="69">
        <f t="shared" si="23"/>
        <v>0.5168502758524601</v>
      </c>
      <c r="F226" s="70">
        <f t="shared" si="24"/>
        <v>0.9626801802686326</v>
      </c>
      <c r="G226" s="280">
        <f>+K140/G140</f>
        <v>0.9666337365515606</v>
      </c>
      <c r="H226" s="66"/>
      <c r="I226" s="55"/>
      <c r="J226" s="55"/>
      <c r="K226" s="56"/>
    </row>
    <row r="227" spans="2:11" ht="13.5">
      <c r="B227" s="238"/>
      <c r="C227" s="50" t="s">
        <v>176</v>
      </c>
      <c r="D227" s="71">
        <f t="shared" si="22"/>
        <v>1.0256702165468616</v>
      </c>
      <c r="E227" s="72">
        <f t="shared" si="23"/>
        <v>1.376338092464712</v>
      </c>
      <c r="F227" s="73">
        <f t="shared" si="24"/>
        <v>1.038121721175332</v>
      </c>
      <c r="G227" s="281"/>
      <c r="H227" s="66"/>
      <c r="I227" s="55"/>
      <c r="J227" s="55"/>
      <c r="K227" s="67"/>
    </row>
    <row r="228" spans="2:11" ht="13.5">
      <c r="B228" s="238" t="s">
        <v>3</v>
      </c>
      <c r="C228" s="52" t="s">
        <v>175</v>
      </c>
      <c r="D228" s="68">
        <f t="shared" si="22"/>
        <v>1.0048003447217841</v>
      </c>
      <c r="E228" s="69">
        <f t="shared" si="23"/>
        <v>0.4955145658057798</v>
      </c>
      <c r="F228" s="70">
        <f t="shared" si="24"/>
        <v>0.9750260133423211</v>
      </c>
      <c r="G228" s="280">
        <f>+K142/G142</f>
        <v>0.9682916378726617</v>
      </c>
      <c r="H228" s="66"/>
      <c r="I228" s="55"/>
      <c r="J228" s="55"/>
      <c r="K228" s="56"/>
    </row>
    <row r="229" spans="2:11" ht="13.5">
      <c r="B229" s="238"/>
      <c r="C229" s="50" t="s">
        <v>176</v>
      </c>
      <c r="D229" s="71">
        <f t="shared" si="22"/>
        <v>0.8481881289740388</v>
      </c>
      <c r="E229" s="72">
        <f t="shared" si="23"/>
        <v>0.25004852414417045</v>
      </c>
      <c r="F229" s="73">
        <f t="shared" si="24"/>
        <v>0.824960584649099</v>
      </c>
      <c r="G229" s="281"/>
      <c r="H229" s="66"/>
      <c r="I229" s="55"/>
      <c r="J229" s="55"/>
      <c r="K229" s="67"/>
    </row>
    <row r="230" spans="2:11" ht="13.5">
      <c r="B230" s="238" t="s">
        <v>4</v>
      </c>
      <c r="C230" s="52" t="s">
        <v>175</v>
      </c>
      <c r="D230" s="68">
        <f t="shared" si="22"/>
        <v>1.0232393091868268</v>
      </c>
      <c r="E230" s="69">
        <f t="shared" si="23"/>
        <v>0.4521502759534989</v>
      </c>
      <c r="F230" s="70">
        <f t="shared" si="24"/>
        <v>0.9827565944883035</v>
      </c>
      <c r="G230" s="280">
        <f>+K144/G144</f>
        <v>0.979708135047835</v>
      </c>
      <c r="H230" s="66"/>
      <c r="I230" s="55"/>
      <c r="J230" s="55"/>
      <c r="K230" s="56"/>
    </row>
    <row r="231" spans="2:11" ht="13.5">
      <c r="B231" s="238"/>
      <c r="C231" s="50" t="s">
        <v>176</v>
      </c>
      <c r="D231" s="71">
        <f t="shared" si="22"/>
        <v>0.8935497237751504</v>
      </c>
      <c r="E231" s="72">
        <f t="shared" si="23"/>
        <v>0.43296691200652926</v>
      </c>
      <c r="F231" s="73">
        <f t="shared" si="24"/>
        <v>0.8683488107748729</v>
      </c>
      <c r="G231" s="281"/>
      <c r="H231" s="66"/>
      <c r="I231" s="55"/>
      <c r="J231" s="55"/>
      <c r="K231" s="67"/>
    </row>
    <row r="232" spans="2:11" ht="13.5">
      <c r="B232" s="238" t="s">
        <v>5</v>
      </c>
      <c r="C232" s="52" t="s">
        <v>175</v>
      </c>
      <c r="D232" s="68">
        <f t="shared" si="22"/>
        <v>1.084797481674134</v>
      </c>
      <c r="E232" s="69">
        <f t="shared" si="23"/>
        <v>0.7001229387317587</v>
      </c>
      <c r="F232" s="70">
        <f t="shared" si="24"/>
        <v>1.066183019628067</v>
      </c>
      <c r="G232" s="280">
        <f>+K146/G146</f>
        <v>1.0502004055063532</v>
      </c>
      <c r="H232" s="66"/>
      <c r="I232" s="55"/>
      <c r="J232" s="55"/>
      <c r="K232" s="56"/>
    </row>
    <row r="233" spans="2:11" ht="13.5">
      <c r="B233" s="238"/>
      <c r="C233" s="50" t="s">
        <v>176</v>
      </c>
      <c r="D233" s="71">
        <f t="shared" si="22"/>
        <v>0.7245646101455274</v>
      </c>
      <c r="E233" s="72">
        <f t="shared" si="23"/>
        <v>0.7810394544147196</v>
      </c>
      <c r="F233" s="73">
        <f t="shared" si="24"/>
        <v>0.72783852042345</v>
      </c>
      <c r="G233" s="281"/>
      <c r="H233" s="66"/>
      <c r="I233" s="55"/>
      <c r="J233" s="55"/>
      <c r="K233" s="67"/>
    </row>
    <row r="234" spans="2:11" ht="13.5">
      <c r="B234" s="238" t="s">
        <v>6</v>
      </c>
      <c r="C234" s="52" t="s">
        <v>175</v>
      </c>
      <c r="D234" s="68">
        <f t="shared" si="22"/>
        <v>0.9827968861152065</v>
      </c>
      <c r="E234" s="69">
        <f t="shared" si="23"/>
        <v>0.5272067714631197</v>
      </c>
      <c r="F234" s="70">
        <f t="shared" si="24"/>
        <v>0.9654463047721976</v>
      </c>
      <c r="G234" s="280">
        <f>+K148/G148</f>
        <v>0.9692266157336331</v>
      </c>
      <c r="H234" s="66"/>
      <c r="I234" s="55"/>
      <c r="J234" s="55"/>
      <c r="K234" s="56"/>
    </row>
    <row r="235" spans="2:11" ht="13.5">
      <c r="B235" s="238"/>
      <c r="C235" s="50" t="s">
        <v>176</v>
      </c>
      <c r="D235" s="71">
        <f t="shared" si="22"/>
        <v>1.0368717683010649</v>
      </c>
      <c r="E235" s="72">
        <f t="shared" si="23"/>
        <v>0.7240566037735849</v>
      </c>
      <c r="F235" s="73">
        <f t="shared" si="24"/>
        <v>1.022169597420265</v>
      </c>
      <c r="G235" s="281"/>
      <c r="H235" s="66"/>
      <c r="I235" s="55"/>
      <c r="J235" s="55"/>
      <c r="K235" s="67"/>
    </row>
    <row r="236" spans="2:11" ht="13.5">
      <c r="B236" s="238" t="s">
        <v>7</v>
      </c>
      <c r="C236" s="52" t="s">
        <v>175</v>
      </c>
      <c r="D236" s="68">
        <f t="shared" si="22"/>
        <v>0.9825916388402769</v>
      </c>
      <c r="E236" s="69">
        <f t="shared" si="23"/>
        <v>0.456410657786669</v>
      </c>
      <c r="F236" s="70">
        <f t="shared" si="24"/>
        <v>0.957716104696798</v>
      </c>
      <c r="G236" s="280">
        <f>+K150/G150</f>
        <v>0.967117723602049</v>
      </c>
      <c r="H236" s="66"/>
      <c r="I236" s="55"/>
      <c r="J236" s="55"/>
      <c r="K236" s="56"/>
    </row>
    <row r="237" spans="2:11" ht="13.5">
      <c r="B237" s="238"/>
      <c r="C237" s="50" t="s">
        <v>176</v>
      </c>
      <c r="D237" s="71">
        <f t="shared" si="22"/>
        <v>1.0977815502186967</v>
      </c>
      <c r="E237" s="72">
        <f t="shared" si="23"/>
        <v>1.143326267106037</v>
      </c>
      <c r="F237" s="73">
        <f t="shared" si="24"/>
        <v>1.1004736872680978</v>
      </c>
      <c r="G237" s="281"/>
      <c r="H237" s="66"/>
      <c r="I237" s="55"/>
      <c r="J237" s="55"/>
      <c r="K237" s="67"/>
    </row>
    <row r="238" spans="2:11" ht="13.5">
      <c r="B238" s="238" t="s">
        <v>8</v>
      </c>
      <c r="C238" s="52" t="s">
        <v>175</v>
      </c>
      <c r="D238" s="68">
        <f t="shared" si="22"/>
        <v>0.9741005100291075</v>
      </c>
      <c r="E238" s="69">
        <f t="shared" si="23"/>
        <v>0.6082705826073578</v>
      </c>
      <c r="F238" s="70">
        <f t="shared" si="24"/>
        <v>0.9556242828298063</v>
      </c>
      <c r="G238" s="280">
        <f>+K152/G152</f>
        <v>0.9611877538641362</v>
      </c>
      <c r="H238" s="66"/>
      <c r="I238" s="55"/>
      <c r="J238" s="55"/>
      <c r="K238" s="56"/>
    </row>
    <row r="239" spans="2:11" ht="13.5">
      <c r="B239" s="238"/>
      <c r="C239" s="50" t="s">
        <v>176</v>
      </c>
      <c r="D239" s="71">
        <f t="shared" si="22"/>
        <v>1.0665706088597755</v>
      </c>
      <c r="E239" s="72">
        <f t="shared" si="23"/>
        <v>0.9031858916001707</v>
      </c>
      <c r="F239" s="73">
        <f t="shared" si="24"/>
        <v>1.0603661529109996</v>
      </c>
      <c r="G239" s="281"/>
      <c r="H239" s="66"/>
      <c r="I239" s="55"/>
      <c r="J239" s="55"/>
      <c r="K239" s="67"/>
    </row>
    <row r="240" spans="2:11" ht="13.5">
      <c r="B240" s="238" t="s">
        <v>9</v>
      </c>
      <c r="C240" s="52" t="s">
        <v>175</v>
      </c>
      <c r="D240" s="68">
        <f t="shared" si="22"/>
        <v>0.9662913730020847</v>
      </c>
      <c r="E240" s="69">
        <f t="shared" si="23"/>
        <v>0.6210554540622498</v>
      </c>
      <c r="F240" s="70">
        <f t="shared" si="24"/>
        <v>0.9491592651169614</v>
      </c>
      <c r="G240" s="280">
        <f>+K154/G154</f>
        <v>0.9531997017498748</v>
      </c>
      <c r="H240" s="66"/>
      <c r="I240" s="55"/>
      <c r="J240" s="55"/>
      <c r="K240" s="56"/>
    </row>
    <row r="241" spans="2:11" ht="13.5">
      <c r="B241" s="238"/>
      <c r="C241" s="50" t="s">
        <v>176</v>
      </c>
      <c r="D241" s="71">
        <f t="shared" si="22"/>
        <v>1.040482620739593</v>
      </c>
      <c r="E241" s="72">
        <f t="shared" si="23"/>
        <v>2.1339385591065834</v>
      </c>
      <c r="F241" s="73">
        <f t="shared" si="24"/>
        <v>1.0541283523047686</v>
      </c>
      <c r="G241" s="281"/>
      <c r="H241" s="66"/>
      <c r="I241" s="55"/>
      <c r="J241" s="55"/>
      <c r="K241" s="67"/>
    </row>
    <row r="242" spans="2:11" ht="13.5">
      <c r="B242" s="238" t="s">
        <v>10</v>
      </c>
      <c r="C242" s="52" t="s">
        <v>175</v>
      </c>
      <c r="D242" s="68">
        <f t="shared" si="22"/>
        <v>0.9605277933632694</v>
      </c>
      <c r="E242" s="69">
        <f t="shared" si="23"/>
        <v>0.2596248536916134</v>
      </c>
      <c r="F242" s="70">
        <f t="shared" si="24"/>
        <v>0.9399912076808923</v>
      </c>
      <c r="G242" s="280">
        <f>+K156/G156</f>
        <v>0.9401229266720861</v>
      </c>
      <c r="H242" s="66"/>
      <c r="I242" s="55"/>
      <c r="J242" s="55"/>
      <c r="K242" s="56"/>
    </row>
    <row r="243" spans="2:11" ht="13.5">
      <c r="B243" s="238"/>
      <c r="C243" s="50" t="s">
        <v>176</v>
      </c>
      <c r="D243" s="71">
        <f t="shared" si="22"/>
        <v>0.9542126541525197</v>
      </c>
      <c r="E243" s="72">
        <f t="shared" si="23"/>
        <v>0.7174354805933754</v>
      </c>
      <c r="F243" s="73">
        <f t="shared" si="24"/>
        <v>0.9499779210135618</v>
      </c>
      <c r="G243" s="281"/>
      <c r="H243" s="66"/>
      <c r="I243" s="55"/>
      <c r="J243" s="55"/>
      <c r="K243" s="67"/>
    </row>
    <row r="244" spans="2:11" ht="13.5">
      <c r="B244" s="238" t="s">
        <v>11</v>
      </c>
      <c r="C244" s="52" t="s">
        <v>175</v>
      </c>
      <c r="D244" s="68">
        <f t="shared" si="22"/>
        <v>0.9703409156145866</v>
      </c>
      <c r="E244" s="69">
        <f t="shared" si="23"/>
        <v>0.4278872440981096</v>
      </c>
      <c r="F244" s="70">
        <f t="shared" si="24"/>
        <v>0.9463859505634935</v>
      </c>
      <c r="G244" s="280">
        <f>+K158/G158</f>
        <v>0.9482188665367425</v>
      </c>
      <c r="H244" s="66"/>
      <c r="I244" s="55"/>
      <c r="J244" s="55"/>
      <c r="K244" s="56"/>
    </row>
    <row r="245" spans="2:11" ht="13.5">
      <c r="B245" s="238"/>
      <c r="C245" s="50" t="s">
        <v>176</v>
      </c>
      <c r="D245" s="71">
        <f t="shared" si="22"/>
        <v>0.9341775910729168</v>
      </c>
      <c r="E245" s="72">
        <f t="shared" si="23"/>
        <v>1.5615497172089834</v>
      </c>
      <c r="F245" s="73">
        <f t="shared" si="24"/>
        <v>0.961961107767826</v>
      </c>
      <c r="G245" s="281"/>
      <c r="H245" s="66"/>
      <c r="I245" s="55"/>
      <c r="J245" s="55"/>
      <c r="K245" s="67"/>
    </row>
    <row r="246" spans="2:11" ht="13.5">
      <c r="B246" s="238" t="s">
        <v>12</v>
      </c>
      <c r="C246" s="3" t="s">
        <v>175</v>
      </c>
      <c r="D246" s="74">
        <f t="shared" si="22"/>
        <v>0.9869881793169089</v>
      </c>
      <c r="E246" s="75">
        <f t="shared" si="23"/>
        <v>0.36208183790825366</v>
      </c>
      <c r="F246" s="76">
        <f t="shared" si="24"/>
        <v>0.9569057009465457</v>
      </c>
      <c r="G246" s="280">
        <f>+K160/G160</f>
        <v>0.959827541558489</v>
      </c>
      <c r="H246" s="66"/>
      <c r="I246" s="55"/>
      <c r="J246" s="55"/>
      <c r="K246" s="56"/>
    </row>
    <row r="247" spans="2:11" ht="13.5">
      <c r="B247" s="238"/>
      <c r="C247" s="3" t="s">
        <v>176</v>
      </c>
      <c r="D247" s="74">
        <f t="shared" si="22"/>
        <v>1.0108305410847553</v>
      </c>
      <c r="E247" s="75">
        <f t="shared" si="23"/>
        <v>1.778558214273504</v>
      </c>
      <c r="F247" s="76">
        <f t="shared" si="24"/>
        <v>1.0330861526859725</v>
      </c>
      <c r="G247" s="281"/>
      <c r="H247" s="66"/>
      <c r="I247" s="55"/>
      <c r="J247" s="55"/>
      <c r="K247" s="67"/>
    </row>
    <row r="248" spans="2:11" ht="13.5">
      <c r="B248" s="238" t="s">
        <v>13</v>
      </c>
      <c r="C248" s="52" t="s">
        <v>175</v>
      </c>
      <c r="D248" s="68">
        <f t="shared" si="22"/>
        <v>0.9795669095999204</v>
      </c>
      <c r="E248" s="69">
        <f t="shared" si="23"/>
        <v>0.5131039546263352</v>
      </c>
      <c r="F248" s="70">
        <f t="shared" si="24"/>
        <v>0.9604700146773304</v>
      </c>
      <c r="G248" s="280">
        <f>+K162/G162</f>
        <v>0.96647508451615</v>
      </c>
      <c r="H248" s="66"/>
      <c r="I248" s="55"/>
      <c r="J248" s="55"/>
      <c r="K248" s="56"/>
    </row>
    <row r="249" spans="2:11" ht="13.5">
      <c r="B249" s="238"/>
      <c r="C249" s="50" t="s">
        <v>176</v>
      </c>
      <c r="D249" s="71">
        <f t="shared" si="22"/>
        <v>1.2703293736775956</v>
      </c>
      <c r="E249" s="72">
        <f t="shared" si="23"/>
        <v>0.6158130130061518</v>
      </c>
      <c r="F249" s="73">
        <f t="shared" si="24"/>
        <v>1.2594038165182226</v>
      </c>
      <c r="G249" s="281"/>
      <c r="H249" s="66"/>
      <c r="I249" s="55"/>
      <c r="J249" s="55"/>
      <c r="K249" s="67"/>
    </row>
    <row r="250" spans="2:11" ht="13.5">
      <c r="B250" s="238" t="s">
        <v>14</v>
      </c>
      <c r="C250" s="52" t="s">
        <v>175</v>
      </c>
      <c r="D250" s="68">
        <f t="shared" si="22"/>
        <v>0.9783806328580283</v>
      </c>
      <c r="E250" s="69">
        <f t="shared" si="23"/>
        <v>0.5497043567731555</v>
      </c>
      <c r="F250" s="70">
        <f t="shared" si="24"/>
        <v>0.9597785714467143</v>
      </c>
      <c r="G250" s="280">
        <f>+K164/G164</f>
        <v>0.9737946503358634</v>
      </c>
      <c r="H250" s="66"/>
      <c r="I250" s="55"/>
      <c r="J250" s="55"/>
      <c r="K250" s="56"/>
    </row>
    <row r="251" spans="2:11" ht="13.5">
      <c r="B251" s="238"/>
      <c r="C251" s="50" t="s">
        <v>176</v>
      </c>
      <c r="D251" s="71">
        <f t="shared" si="22"/>
        <v>1.178240721850352</v>
      </c>
      <c r="E251" s="72">
        <f t="shared" si="23"/>
        <v>0.5754335688309978</v>
      </c>
      <c r="F251" s="73">
        <f t="shared" si="24"/>
        <v>1.1590098287330306</v>
      </c>
      <c r="G251" s="281"/>
      <c r="H251" s="66"/>
      <c r="I251" s="55"/>
      <c r="J251" s="55"/>
      <c r="K251" s="67"/>
    </row>
    <row r="252" spans="2:11" ht="13.5">
      <c r="B252" s="238" t="s">
        <v>15</v>
      </c>
      <c r="C252" s="52" t="s">
        <v>175</v>
      </c>
      <c r="D252" s="68">
        <f t="shared" si="22"/>
        <v>0.9705181312718477</v>
      </c>
      <c r="E252" s="69">
        <f t="shared" si="23"/>
        <v>0.5246932205484208</v>
      </c>
      <c r="F252" s="70">
        <f t="shared" si="24"/>
        <v>0.9488121177202719</v>
      </c>
      <c r="G252" s="280">
        <f>+K166/G166</f>
        <v>0.9444678778737182</v>
      </c>
      <c r="H252" s="66"/>
      <c r="I252" s="55"/>
      <c r="J252" s="55"/>
      <c r="K252" s="56"/>
    </row>
    <row r="253" spans="2:11" ht="13.5">
      <c r="B253" s="238"/>
      <c r="C253" s="50" t="s">
        <v>176</v>
      </c>
      <c r="D253" s="71">
        <f t="shared" si="22"/>
        <v>0.7668655262954317</v>
      </c>
      <c r="E253" s="72">
        <f t="shared" si="23"/>
        <v>0.048774817501278656</v>
      </c>
      <c r="F253" s="73">
        <f t="shared" si="24"/>
        <v>0.7562137841777528</v>
      </c>
      <c r="G253" s="281"/>
      <c r="H253" s="66"/>
      <c r="I253" s="55"/>
      <c r="J253" s="55"/>
      <c r="K253" s="67"/>
    </row>
    <row r="254" spans="2:11" ht="13.5">
      <c r="B254" s="238" t="s">
        <v>16</v>
      </c>
      <c r="C254" s="52" t="s">
        <v>175</v>
      </c>
      <c r="D254" s="68">
        <f t="shared" si="22"/>
        <v>1.0008639493397877</v>
      </c>
      <c r="E254" s="69">
        <f t="shared" si="23"/>
        <v>0.48975500484632134</v>
      </c>
      <c r="F254" s="70">
        <f t="shared" si="24"/>
        <v>0.9727031554616752</v>
      </c>
      <c r="G254" s="280">
        <f>+K168/G168</f>
        <v>0.9691285923378422</v>
      </c>
      <c r="H254" s="66"/>
      <c r="I254" s="55"/>
      <c r="J254" s="55"/>
      <c r="K254" s="56"/>
    </row>
    <row r="255" spans="2:11" ht="13.5">
      <c r="B255" s="238"/>
      <c r="C255" s="50" t="s">
        <v>176</v>
      </c>
      <c r="D255" s="71">
        <f t="shared" si="22"/>
        <v>0.8440694867381207</v>
      </c>
      <c r="E255" s="72">
        <f t="shared" si="23"/>
        <v>3.4086641206650463</v>
      </c>
      <c r="F255" s="73">
        <f t="shared" si="24"/>
        <v>0.8843981156271193</v>
      </c>
      <c r="G255" s="281"/>
      <c r="H255" s="66"/>
      <c r="I255" s="55"/>
      <c r="J255" s="55"/>
      <c r="K255" s="67"/>
    </row>
    <row r="256" spans="2:11" ht="13.5">
      <c r="B256" s="47"/>
      <c r="C256" s="3"/>
      <c r="D256" s="74"/>
      <c r="E256" s="75"/>
      <c r="F256" s="76"/>
      <c r="G256" s="77"/>
      <c r="H256" s="66"/>
      <c r="I256" s="55"/>
      <c r="J256" s="55"/>
      <c r="K256" s="55"/>
    </row>
    <row r="257" spans="2:11" ht="13.5">
      <c r="B257" s="238" t="s">
        <v>17</v>
      </c>
      <c r="C257" s="52" t="s">
        <v>175</v>
      </c>
      <c r="D257" s="68">
        <f>+H171/D171</f>
        <v>0.9864248713725445</v>
      </c>
      <c r="E257" s="69">
        <f>+I171/E171</f>
        <v>0.5294865000043012</v>
      </c>
      <c r="F257" s="70">
        <f>+J171/F171</f>
        <v>0.9654434080291671</v>
      </c>
      <c r="G257" s="280">
        <f>+K171/G171</f>
        <v>0.96963066629588</v>
      </c>
      <c r="H257" s="66"/>
      <c r="I257" s="55"/>
      <c r="J257" s="55"/>
      <c r="K257" s="56"/>
    </row>
    <row r="258" spans="2:11" ht="13.5">
      <c r="B258" s="238"/>
      <c r="C258" s="54" t="s">
        <v>176</v>
      </c>
      <c r="D258" s="71">
        <f>+H172/D172</f>
        <v>1.0316227121609018</v>
      </c>
      <c r="E258" s="72">
        <f>+I172/E172</f>
        <v>0.9095625575640832</v>
      </c>
      <c r="F258" s="73">
        <f>+J172/F172</f>
        <v>1.0251897379899362</v>
      </c>
      <c r="G258" s="281"/>
      <c r="H258" s="66"/>
      <c r="I258" s="55"/>
      <c r="J258" s="55"/>
      <c r="K258" s="67"/>
    </row>
    <row r="261" spans="2:6" ht="13.5">
      <c r="B261" s="203" t="s">
        <v>184</v>
      </c>
      <c r="C261" s="203"/>
      <c r="D261" s="203"/>
      <c r="E261" s="203"/>
      <c r="F261" s="203"/>
    </row>
    <row r="262" spans="2:4" ht="13.5">
      <c r="B262" s="207" t="s">
        <v>185</v>
      </c>
      <c r="C262" s="207"/>
      <c r="D262" t="s">
        <v>354</v>
      </c>
    </row>
    <row r="263" spans="2:11" ht="13.5">
      <c r="B263" s="202"/>
      <c r="C263" s="236" t="s">
        <v>178</v>
      </c>
      <c r="D263" s="201" t="s">
        <v>180</v>
      </c>
      <c r="E263" s="201"/>
      <c r="F263" s="201" t="s">
        <v>181</v>
      </c>
      <c r="G263" s="201"/>
      <c r="H263" s="201" t="s">
        <v>182</v>
      </c>
      <c r="I263" s="201"/>
      <c r="J263" s="201" t="s">
        <v>183</v>
      </c>
      <c r="K263" s="201"/>
    </row>
    <row r="264" spans="2:11" ht="13.5">
      <c r="B264" s="202"/>
      <c r="C264" s="236"/>
      <c r="D264" s="3" t="s">
        <v>129</v>
      </c>
      <c r="E264" s="3" t="s">
        <v>179</v>
      </c>
      <c r="F264" s="3" t="s">
        <v>129</v>
      </c>
      <c r="G264" s="3" t="s">
        <v>179</v>
      </c>
      <c r="H264" s="3" t="s">
        <v>129</v>
      </c>
      <c r="I264" s="3" t="s">
        <v>179</v>
      </c>
      <c r="J264" s="3" t="s">
        <v>129</v>
      </c>
      <c r="K264" s="3" t="s">
        <v>179</v>
      </c>
    </row>
    <row r="265" spans="2:11" ht="13.5">
      <c r="B265" s="1" t="s">
        <v>0</v>
      </c>
      <c r="C265" s="30">
        <v>24848550</v>
      </c>
      <c r="D265" s="30">
        <v>4906407</v>
      </c>
      <c r="E265" s="31">
        <f>+D265/C265</f>
        <v>0.19745244692346234</v>
      </c>
      <c r="F265" s="30">
        <v>1060061</v>
      </c>
      <c r="G265" s="31">
        <f>+F265/C265</f>
        <v>0.04266087960866932</v>
      </c>
      <c r="H265" s="30">
        <v>1121497</v>
      </c>
      <c r="I265" s="31">
        <f>+H265/C265</f>
        <v>0.04513329751635407</v>
      </c>
      <c r="J265" s="30">
        <v>450000</v>
      </c>
      <c r="K265" s="31">
        <f>+J265/C265</f>
        <v>0.01810970861478839</v>
      </c>
    </row>
    <row r="266" spans="2:11" ht="13.5">
      <c r="B266" s="1" t="s">
        <v>1</v>
      </c>
      <c r="C266" s="30">
        <v>3377887</v>
      </c>
      <c r="D266" s="30">
        <v>533961</v>
      </c>
      <c r="E266" s="31">
        <f aca="true" t="shared" si="25" ref="E266:E281">+D266/C266</f>
        <v>0.15807544775772547</v>
      </c>
      <c r="F266" s="30">
        <v>136661</v>
      </c>
      <c r="G266" s="31">
        <f aca="true" t="shared" si="26" ref="G266:G283">+F266/C266</f>
        <v>0.04045754046834604</v>
      </c>
      <c r="H266" s="30">
        <v>153773</v>
      </c>
      <c r="I266" s="31">
        <f aca="true" t="shared" si="27" ref="I266:I283">+H266/C266</f>
        <v>0.045523429291743626</v>
      </c>
      <c r="J266" s="30"/>
      <c r="K266" s="31">
        <f aca="true" t="shared" si="28" ref="K266:K283">+J266/C266</f>
        <v>0</v>
      </c>
    </row>
    <row r="267" spans="2:11" ht="13.5">
      <c r="B267" s="1" t="s">
        <v>2</v>
      </c>
      <c r="C267" s="30">
        <v>8986059</v>
      </c>
      <c r="D267" s="30">
        <v>1611735</v>
      </c>
      <c r="E267" s="31">
        <f t="shared" si="25"/>
        <v>0.17935949452368385</v>
      </c>
      <c r="F267" s="30">
        <v>375771</v>
      </c>
      <c r="G267" s="31">
        <f t="shared" si="26"/>
        <v>0.0418171080336775</v>
      </c>
      <c r="H267" s="30">
        <v>449452</v>
      </c>
      <c r="I267" s="31">
        <f t="shared" si="27"/>
        <v>0.05001658680407062</v>
      </c>
      <c r="J267" s="30">
        <v>50000</v>
      </c>
      <c r="K267" s="31">
        <f t="shared" si="28"/>
        <v>0.005564174461796879</v>
      </c>
    </row>
    <row r="268" spans="2:11" ht="13.5">
      <c r="B268" s="1" t="s">
        <v>3</v>
      </c>
      <c r="C268" s="30">
        <v>4153748</v>
      </c>
      <c r="D268" s="30">
        <v>830029</v>
      </c>
      <c r="E268" s="31">
        <f t="shared" si="25"/>
        <v>0.19982651812290972</v>
      </c>
      <c r="F268" s="30">
        <v>190991</v>
      </c>
      <c r="G268" s="31">
        <f t="shared" si="26"/>
        <v>0.0459804013146681</v>
      </c>
      <c r="H268" s="30">
        <v>196294</v>
      </c>
      <c r="I268" s="31">
        <f t="shared" si="27"/>
        <v>0.047257079630252004</v>
      </c>
      <c r="J268" s="30">
        <v>51772</v>
      </c>
      <c r="K268" s="31">
        <f t="shared" si="28"/>
        <v>0.012463924147540969</v>
      </c>
    </row>
    <row r="269" spans="2:11" ht="13.5">
      <c r="B269" s="1" t="s">
        <v>4</v>
      </c>
      <c r="C269" s="30">
        <v>2847087</v>
      </c>
      <c r="D269" s="30">
        <v>484931</v>
      </c>
      <c r="E269" s="31">
        <f t="shared" si="25"/>
        <v>0.17032531847463742</v>
      </c>
      <c r="F269" s="30">
        <v>121880</v>
      </c>
      <c r="G269" s="31">
        <f t="shared" si="26"/>
        <v>0.04280866724480144</v>
      </c>
      <c r="H269" s="30">
        <v>134702</v>
      </c>
      <c r="I269" s="31">
        <f t="shared" si="27"/>
        <v>0.04731221771586186</v>
      </c>
      <c r="J269" s="30">
        <v>0</v>
      </c>
      <c r="K269" s="31">
        <f t="shared" si="28"/>
        <v>0</v>
      </c>
    </row>
    <row r="270" spans="2:11" ht="13.5">
      <c r="B270" s="1" t="s">
        <v>5</v>
      </c>
      <c r="C270" s="30">
        <v>1911715</v>
      </c>
      <c r="D270" s="30">
        <v>356773</v>
      </c>
      <c r="E270" s="31">
        <f t="shared" si="25"/>
        <v>0.18662457531588128</v>
      </c>
      <c r="F270" s="30">
        <v>89675</v>
      </c>
      <c r="G270" s="31">
        <f t="shared" si="26"/>
        <v>0.046908142688632984</v>
      </c>
      <c r="H270" s="30">
        <v>56368</v>
      </c>
      <c r="I270" s="31">
        <f t="shared" si="27"/>
        <v>0.029485566624732243</v>
      </c>
      <c r="J270" s="30"/>
      <c r="K270" s="31">
        <f t="shared" si="28"/>
        <v>0</v>
      </c>
    </row>
    <row r="271" spans="2:11" ht="13.5">
      <c r="B271" s="1" t="s">
        <v>6</v>
      </c>
      <c r="C271" s="30">
        <v>7057707</v>
      </c>
      <c r="D271" s="30">
        <v>1511401</v>
      </c>
      <c r="E271" s="31">
        <f t="shared" si="25"/>
        <v>0.2141490146870648</v>
      </c>
      <c r="F271" s="30">
        <v>334051</v>
      </c>
      <c r="G271" s="31">
        <f t="shared" si="26"/>
        <v>0.04733137830743044</v>
      </c>
      <c r="H271" s="30">
        <v>330613</v>
      </c>
      <c r="I271" s="31">
        <f t="shared" si="27"/>
        <v>0.0468442512561091</v>
      </c>
      <c r="J271" s="30"/>
      <c r="K271" s="31">
        <f t="shared" si="28"/>
        <v>0</v>
      </c>
    </row>
    <row r="272" spans="2:11" ht="13.5">
      <c r="B272" s="1" t="s">
        <v>7</v>
      </c>
      <c r="C272" s="30">
        <v>7667887</v>
      </c>
      <c r="D272" s="30">
        <v>1736105</v>
      </c>
      <c r="E272" s="31">
        <f t="shared" si="25"/>
        <v>0.22641243930694335</v>
      </c>
      <c r="F272" s="30">
        <v>364810</v>
      </c>
      <c r="G272" s="31">
        <f t="shared" si="26"/>
        <v>0.04757634013125128</v>
      </c>
      <c r="H272" s="30">
        <v>294262</v>
      </c>
      <c r="I272" s="31">
        <f t="shared" si="27"/>
        <v>0.038375891559173994</v>
      </c>
      <c r="J272" s="30">
        <v>237788</v>
      </c>
      <c r="K272" s="31">
        <f t="shared" si="28"/>
        <v>0.03101088996225427</v>
      </c>
    </row>
    <row r="273" spans="2:11" ht="13.5">
      <c r="B273" s="1" t="s">
        <v>8</v>
      </c>
      <c r="C273" s="30">
        <v>2433440</v>
      </c>
      <c r="D273" s="30">
        <v>524051</v>
      </c>
      <c r="E273" s="31">
        <f t="shared" si="25"/>
        <v>0.215353984482872</v>
      </c>
      <c r="F273" s="30">
        <v>108123</v>
      </c>
      <c r="G273" s="31">
        <f t="shared" si="26"/>
        <v>0.04443216187783549</v>
      </c>
      <c r="H273" s="30">
        <v>81153</v>
      </c>
      <c r="I273" s="31">
        <f t="shared" si="27"/>
        <v>0.03334908606746006</v>
      </c>
      <c r="J273" s="30">
        <v>0</v>
      </c>
      <c r="K273" s="31">
        <f t="shared" si="28"/>
        <v>0</v>
      </c>
    </row>
    <row r="274" spans="2:11" ht="13.5">
      <c r="B274" s="1" t="s">
        <v>9</v>
      </c>
      <c r="C274" s="30">
        <v>11431246</v>
      </c>
      <c r="D274" s="30">
        <v>210714</v>
      </c>
      <c r="E274" s="31">
        <f t="shared" si="25"/>
        <v>0.01843316117945498</v>
      </c>
      <c r="F274" s="30">
        <v>53628</v>
      </c>
      <c r="G274" s="31">
        <f t="shared" si="26"/>
        <v>0.0046913521063233175</v>
      </c>
      <c r="H274" s="30">
        <v>33969</v>
      </c>
      <c r="I274" s="31">
        <f t="shared" si="27"/>
        <v>0.0029715920731650776</v>
      </c>
      <c r="J274" s="30">
        <v>0</v>
      </c>
      <c r="K274" s="31">
        <f t="shared" si="28"/>
        <v>0</v>
      </c>
    </row>
    <row r="275" spans="2:11" ht="13.5">
      <c r="B275" s="1" t="s">
        <v>10</v>
      </c>
      <c r="C275" s="30">
        <v>365408</v>
      </c>
      <c r="D275" s="30">
        <v>54071</v>
      </c>
      <c r="E275" s="31">
        <f t="shared" si="25"/>
        <v>0.1479743191172607</v>
      </c>
      <c r="F275" s="30">
        <v>36553</v>
      </c>
      <c r="G275" s="31">
        <f t="shared" si="26"/>
        <v>0.10003338733689465</v>
      </c>
      <c r="H275" s="30">
        <v>14690</v>
      </c>
      <c r="I275" s="31">
        <f t="shared" si="27"/>
        <v>0.04020163762150801</v>
      </c>
      <c r="J275" s="30"/>
      <c r="K275" s="31">
        <f t="shared" si="28"/>
        <v>0</v>
      </c>
    </row>
    <row r="276" spans="2:11" ht="13.5">
      <c r="B276" s="1" t="s">
        <v>11</v>
      </c>
      <c r="C276" s="30">
        <v>7191813</v>
      </c>
      <c r="D276" s="30">
        <v>1493098</v>
      </c>
      <c r="E276" s="31">
        <f t="shared" si="25"/>
        <v>0.20761079299475668</v>
      </c>
      <c r="F276" s="30">
        <v>319936</v>
      </c>
      <c r="G276" s="31">
        <f t="shared" si="26"/>
        <v>0.044486140003918345</v>
      </c>
      <c r="H276" s="30">
        <v>292641</v>
      </c>
      <c r="I276" s="31">
        <f t="shared" si="27"/>
        <v>0.04069085222321548</v>
      </c>
      <c r="J276" s="30">
        <v>357388</v>
      </c>
      <c r="K276" s="31">
        <f t="shared" si="28"/>
        <v>0.049693728132252604</v>
      </c>
    </row>
    <row r="277" spans="2:11" ht="13.5">
      <c r="B277" s="1" t="s">
        <v>12</v>
      </c>
      <c r="C277" s="30">
        <v>1385269</v>
      </c>
      <c r="D277" s="30">
        <v>263767</v>
      </c>
      <c r="E277" s="31">
        <f t="shared" si="25"/>
        <v>0.19040850549604446</v>
      </c>
      <c r="F277" s="30">
        <v>71484</v>
      </c>
      <c r="G277" s="31">
        <f t="shared" si="26"/>
        <v>0.05160297386283819</v>
      </c>
      <c r="H277" s="30">
        <v>50048</v>
      </c>
      <c r="I277" s="31">
        <f t="shared" si="27"/>
        <v>0.03612872301336419</v>
      </c>
      <c r="J277" s="30">
        <v>4864</v>
      </c>
      <c r="K277" s="31">
        <f t="shared" si="28"/>
        <v>0.0035112313926031697</v>
      </c>
    </row>
    <row r="278" spans="2:11" ht="13.5">
      <c r="B278" s="1" t="s">
        <v>13</v>
      </c>
      <c r="C278" s="30">
        <v>1855370</v>
      </c>
      <c r="D278" s="30">
        <v>356272</v>
      </c>
      <c r="E278" s="31">
        <f t="shared" si="25"/>
        <v>0.19202207645914293</v>
      </c>
      <c r="F278" s="30">
        <v>109238</v>
      </c>
      <c r="G278" s="31">
        <f t="shared" si="26"/>
        <v>0.058876666109724744</v>
      </c>
      <c r="H278" s="30">
        <v>83221</v>
      </c>
      <c r="I278" s="31">
        <f t="shared" si="27"/>
        <v>0.044854126131175995</v>
      </c>
      <c r="J278" s="30">
        <v>57552</v>
      </c>
      <c r="K278" s="31">
        <f t="shared" si="28"/>
        <v>0.031019149819173534</v>
      </c>
    </row>
    <row r="279" spans="2:11" ht="13.5">
      <c r="B279" s="1" t="s">
        <v>14</v>
      </c>
      <c r="C279" s="30">
        <v>3221984</v>
      </c>
      <c r="D279" s="30">
        <v>735650</v>
      </c>
      <c r="E279" s="31">
        <f t="shared" si="25"/>
        <v>0.2283220524993296</v>
      </c>
      <c r="F279" s="30">
        <v>159824</v>
      </c>
      <c r="G279" s="31">
        <f t="shared" si="26"/>
        <v>0.049604219015364444</v>
      </c>
      <c r="H279" s="30">
        <v>173989</v>
      </c>
      <c r="I279" s="31">
        <f t="shared" si="27"/>
        <v>0.05400057852552961</v>
      </c>
      <c r="J279" s="30"/>
      <c r="K279" s="31">
        <f t="shared" si="28"/>
        <v>0</v>
      </c>
    </row>
    <row r="280" spans="2:11" ht="13.5">
      <c r="B280" s="1" t="s">
        <v>15</v>
      </c>
      <c r="C280" s="30">
        <v>850186</v>
      </c>
      <c r="D280" s="30">
        <v>197035</v>
      </c>
      <c r="E280" s="31">
        <f t="shared" si="25"/>
        <v>0.23175516886892986</v>
      </c>
      <c r="F280" s="30">
        <v>41959</v>
      </c>
      <c r="G280" s="31">
        <f t="shared" si="26"/>
        <v>0.04935272987322774</v>
      </c>
      <c r="H280" s="30">
        <v>24334</v>
      </c>
      <c r="I280" s="31">
        <f t="shared" si="27"/>
        <v>0.028621972133156745</v>
      </c>
      <c r="J280" s="30">
        <v>61445</v>
      </c>
      <c r="K280" s="31">
        <f t="shared" si="28"/>
        <v>0.07227242038800921</v>
      </c>
    </row>
    <row r="281" spans="2:11" ht="13.5">
      <c r="B281" s="1" t="s">
        <v>16</v>
      </c>
      <c r="C281" s="30">
        <v>1112283</v>
      </c>
      <c r="D281" s="30">
        <v>241079</v>
      </c>
      <c r="E281" s="31">
        <f t="shared" si="25"/>
        <v>0.21674250168347445</v>
      </c>
      <c r="F281" s="30">
        <v>66322</v>
      </c>
      <c r="G281" s="31">
        <f t="shared" si="26"/>
        <v>0.0596269114964447</v>
      </c>
      <c r="H281" s="30">
        <v>62403</v>
      </c>
      <c r="I281" s="31">
        <f t="shared" si="27"/>
        <v>0.05610352760943033</v>
      </c>
      <c r="J281" s="30">
        <v>0</v>
      </c>
      <c r="K281" s="31">
        <f t="shared" si="28"/>
        <v>0</v>
      </c>
    </row>
    <row r="282" spans="2:11" ht="13.5">
      <c r="B282" s="1"/>
      <c r="C282" s="30"/>
      <c r="D282" s="30"/>
      <c r="E282" s="31"/>
      <c r="F282" s="30"/>
      <c r="G282" s="31"/>
      <c r="H282" s="30"/>
      <c r="I282" s="31"/>
      <c r="J282" s="30"/>
      <c r="K282" s="31"/>
    </row>
    <row r="283" spans="2:11" ht="13.5">
      <c r="B283" s="1" t="s">
        <v>17</v>
      </c>
      <c r="C283" s="30">
        <f>SUM(C265:C281)</f>
        <v>90697639</v>
      </c>
      <c r="D283" s="30">
        <f>SUM(D265:D281)</f>
        <v>16047079</v>
      </c>
      <c r="E283" s="31">
        <f>+D283/C283</f>
        <v>0.17692940165730223</v>
      </c>
      <c r="F283" s="30">
        <f>SUM(F265:F281)</f>
        <v>3640967</v>
      </c>
      <c r="G283" s="31">
        <f t="shared" si="26"/>
        <v>0.04014401080495601</v>
      </c>
      <c r="H283" s="30">
        <f>SUM(H265:H281)</f>
        <v>3553409</v>
      </c>
      <c r="I283" s="31">
        <f t="shared" si="27"/>
        <v>0.039178627351038324</v>
      </c>
      <c r="J283" s="30">
        <f>SUM(J265:J281)</f>
        <v>1270809</v>
      </c>
      <c r="K283" s="31">
        <f t="shared" si="28"/>
        <v>0.014011489317820059</v>
      </c>
    </row>
    <row r="284" spans="2:11" ht="13.5">
      <c r="B284" s="19"/>
      <c r="C284" s="55"/>
      <c r="D284" s="55"/>
      <c r="E284" s="114"/>
      <c r="F284" s="55"/>
      <c r="G284" s="114"/>
      <c r="H284" s="55"/>
      <c r="I284" s="114"/>
      <c r="J284" s="55">
        <v>8</v>
      </c>
      <c r="K284" s="114"/>
    </row>
    <row r="285" spans="2:11" ht="13.5">
      <c r="B285" s="19"/>
      <c r="C285" s="20"/>
      <c r="D285" s="20"/>
      <c r="E285" s="26"/>
      <c r="F285" s="20"/>
      <c r="G285" s="26"/>
      <c r="H285" s="20"/>
      <c r="I285" s="26"/>
      <c r="J285" s="20"/>
      <c r="K285" s="26"/>
    </row>
    <row r="286" spans="2:11" ht="13.5">
      <c r="B286" s="19"/>
      <c r="C286" s="20"/>
      <c r="D286" s="20"/>
      <c r="E286" s="26"/>
      <c r="F286" s="20"/>
      <c r="G286" s="26"/>
      <c r="H286" s="20"/>
      <c r="I286" s="26"/>
      <c r="J286" s="20"/>
      <c r="K286" s="26"/>
    </row>
    <row r="288" spans="2:4" ht="13.5">
      <c r="B288" s="207" t="s">
        <v>186</v>
      </c>
      <c r="C288" s="207"/>
      <c r="D288" t="s">
        <v>354</v>
      </c>
    </row>
    <row r="289" spans="2:11" ht="13.5">
      <c r="B289" s="202"/>
      <c r="C289" s="236" t="s">
        <v>178</v>
      </c>
      <c r="D289" s="201" t="s">
        <v>180</v>
      </c>
      <c r="E289" s="201"/>
      <c r="F289" s="201" t="s">
        <v>181</v>
      </c>
      <c r="G289" s="201"/>
      <c r="H289" s="201" t="s">
        <v>182</v>
      </c>
      <c r="I289" s="201"/>
      <c r="J289" s="201" t="s">
        <v>183</v>
      </c>
      <c r="K289" s="201"/>
    </row>
    <row r="290" spans="2:11" ht="13.5">
      <c r="B290" s="202"/>
      <c r="C290" s="236"/>
      <c r="D290" s="3" t="s">
        <v>129</v>
      </c>
      <c r="E290" s="3" t="s">
        <v>179</v>
      </c>
      <c r="F290" s="3" t="s">
        <v>129</v>
      </c>
      <c r="G290" s="3" t="s">
        <v>179</v>
      </c>
      <c r="H290" s="3" t="s">
        <v>129</v>
      </c>
      <c r="I290" s="3" t="s">
        <v>179</v>
      </c>
      <c r="J290" s="3" t="s">
        <v>129</v>
      </c>
      <c r="K290" s="3" t="s">
        <v>179</v>
      </c>
    </row>
    <row r="291" spans="2:11" ht="13.5">
      <c r="B291" s="1" t="s">
        <v>0</v>
      </c>
      <c r="C291" s="30">
        <v>25271940</v>
      </c>
      <c r="D291" s="30">
        <v>5570916</v>
      </c>
      <c r="E291" s="31">
        <f>+D291/C291</f>
        <v>0.22043879496390067</v>
      </c>
      <c r="F291" s="30">
        <v>1125277</v>
      </c>
      <c r="G291" s="31">
        <f>+F291/C291</f>
        <v>0.044526735976739416</v>
      </c>
      <c r="H291" s="30">
        <v>1505102</v>
      </c>
      <c r="I291" s="31">
        <f>+H291/C291</f>
        <v>0.05955625092493889</v>
      </c>
      <c r="J291" s="30">
        <v>450000</v>
      </c>
      <c r="K291" s="31">
        <f>+J291/C291</f>
        <v>0.017806310081457933</v>
      </c>
    </row>
    <row r="292" spans="2:11" ht="13.5">
      <c r="B292" s="1" t="s">
        <v>1</v>
      </c>
      <c r="C292" s="30">
        <v>3172380</v>
      </c>
      <c r="D292" s="30">
        <v>623322</v>
      </c>
      <c r="E292" s="31">
        <f aca="true" t="shared" si="29" ref="E292:E307">+D292/C292</f>
        <v>0.19648402776464358</v>
      </c>
      <c r="F292" s="30">
        <v>129077</v>
      </c>
      <c r="G292" s="31">
        <f aca="true" t="shared" si="30" ref="G292:G309">+F292/C292</f>
        <v>0.040687748630365846</v>
      </c>
      <c r="H292" s="30">
        <v>158777</v>
      </c>
      <c r="I292" s="31">
        <f aca="true" t="shared" si="31" ref="I292:I309">+H292/C292</f>
        <v>0.050049804878356315</v>
      </c>
      <c r="J292" s="30"/>
      <c r="K292" s="31">
        <f aca="true" t="shared" si="32" ref="K292:K309">+J292/C292</f>
        <v>0</v>
      </c>
    </row>
    <row r="293" spans="2:11" ht="13.5">
      <c r="B293" s="1" t="s">
        <v>2</v>
      </c>
      <c r="C293" s="30">
        <v>9050327</v>
      </c>
      <c r="D293" s="30">
        <v>1813683</v>
      </c>
      <c r="E293" s="31">
        <f t="shared" si="29"/>
        <v>0.20039972036369513</v>
      </c>
      <c r="F293" s="30">
        <v>384137</v>
      </c>
      <c r="G293" s="31">
        <f t="shared" si="30"/>
        <v>0.04244454371648671</v>
      </c>
      <c r="H293" s="30">
        <v>518359</v>
      </c>
      <c r="I293" s="31">
        <f t="shared" si="31"/>
        <v>0.057275168068512884</v>
      </c>
      <c r="J293" s="30">
        <v>50000</v>
      </c>
      <c r="K293" s="31">
        <f t="shared" si="32"/>
        <v>0.0055246622580598466</v>
      </c>
    </row>
    <row r="294" spans="2:11" ht="13.5">
      <c r="B294" s="1" t="s">
        <v>3</v>
      </c>
      <c r="C294" s="30">
        <v>4235341</v>
      </c>
      <c r="D294" s="30">
        <v>807069</v>
      </c>
      <c r="E294" s="31">
        <f t="shared" si="29"/>
        <v>0.19055584898594943</v>
      </c>
      <c r="F294" s="30">
        <v>187347</v>
      </c>
      <c r="G294" s="31">
        <f t="shared" si="30"/>
        <v>0.04423421868510705</v>
      </c>
      <c r="H294" s="30">
        <v>224897</v>
      </c>
      <c r="I294" s="31">
        <f t="shared" si="31"/>
        <v>0.05310009276702868</v>
      </c>
      <c r="J294" s="30">
        <v>44382</v>
      </c>
      <c r="K294" s="31">
        <f t="shared" si="32"/>
        <v>0.01047896733698656</v>
      </c>
    </row>
    <row r="295" spans="2:11" ht="13.5">
      <c r="B295" s="1" t="s">
        <v>4</v>
      </c>
      <c r="C295" s="30">
        <v>2906936</v>
      </c>
      <c r="D295" s="30">
        <v>513968</v>
      </c>
      <c r="E295" s="31">
        <f t="shared" si="29"/>
        <v>0.1768074701335014</v>
      </c>
      <c r="F295" s="30">
        <v>134060</v>
      </c>
      <c r="G295" s="31">
        <f t="shared" si="30"/>
        <v>0.0461172863798859</v>
      </c>
      <c r="H295" s="30">
        <v>169914</v>
      </c>
      <c r="I295" s="31">
        <f t="shared" si="31"/>
        <v>0.0584512352525133</v>
      </c>
      <c r="J295" s="30">
        <v>0</v>
      </c>
      <c r="K295" s="31">
        <f t="shared" si="32"/>
        <v>0</v>
      </c>
    </row>
    <row r="296" spans="2:11" ht="13.5">
      <c r="B296" s="1" t="s">
        <v>5</v>
      </c>
      <c r="C296" s="30">
        <v>1808848</v>
      </c>
      <c r="D296" s="30">
        <v>332178</v>
      </c>
      <c r="E296" s="31">
        <f t="shared" si="29"/>
        <v>0.1836406375770656</v>
      </c>
      <c r="F296" s="30">
        <v>98134</v>
      </c>
      <c r="G296" s="31">
        <f t="shared" si="30"/>
        <v>0.05425220914084544</v>
      </c>
      <c r="H296" s="30">
        <v>61838</v>
      </c>
      <c r="I296" s="31">
        <f t="shared" si="31"/>
        <v>0.03418639929944362</v>
      </c>
      <c r="J296" s="30"/>
      <c r="K296" s="31">
        <f t="shared" si="32"/>
        <v>0</v>
      </c>
    </row>
    <row r="297" spans="2:11" ht="13.5">
      <c r="B297" s="1" t="s">
        <v>6</v>
      </c>
      <c r="C297" s="30">
        <v>6973842</v>
      </c>
      <c r="D297" s="30">
        <v>1575148</v>
      </c>
      <c r="E297" s="31">
        <f t="shared" si="29"/>
        <v>0.22586516872622006</v>
      </c>
      <c r="F297" s="30">
        <v>344242</v>
      </c>
      <c r="G297" s="31">
        <f t="shared" si="30"/>
        <v>0.04936188689104227</v>
      </c>
      <c r="H297" s="30">
        <v>445480</v>
      </c>
      <c r="I297" s="31">
        <f t="shared" si="31"/>
        <v>0.0638787055972877</v>
      </c>
      <c r="J297" s="30">
        <v>24187</v>
      </c>
      <c r="K297" s="31">
        <f t="shared" si="32"/>
        <v>0.0034682460543270124</v>
      </c>
    </row>
    <row r="298" spans="2:11" ht="13.5">
      <c r="B298" s="1" t="s">
        <v>7</v>
      </c>
      <c r="C298" s="30">
        <v>7729323</v>
      </c>
      <c r="D298" s="30">
        <v>1754519</v>
      </c>
      <c r="E298" s="31">
        <f t="shared" si="29"/>
        <v>0.22699517150467124</v>
      </c>
      <c r="F298" s="30">
        <v>388698</v>
      </c>
      <c r="G298" s="31">
        <f t="shared" si="30"/>
        <v>0.05028875103291711</v>
      </c>
      <c r="H298" s="30">
        <v>374877</v>
      </c>
      <c r="I298" s="31">
        <f t="shared" si="31"/>
        <v>0.0485006254752195</v>
      </c>
      <c r="J298" s="30">
        <v>291106</v>
      </c>
      <c r="K298" s="31">
        <f t="shared" si="32"/>
        <v>0.03766254819471253</v>
      </c>
    </row>
    <row r="299" spans="2:11" ht="13.5">
      <c r="B299" s="1" t="s">
        <v>8</v>
      </c>
      <c r="C299" s="30">
        <v>2445983</v>
      </c>
      <c r="D299" s="30">
        <v>598197</v>
      </c>
      <c r="E299" s="31">
        <f t="shared" si="29"/>
        <v>0.2445630243546255</v>
      </c>
      <c r="F299" s="30">
        <v>126248</v>
      </c>
      <c r="G299" s="31">
        <f t="shared" si="30"/>
        <v>0.05161442250416295</v>
      </c>
      <c r="H299" s="30">
        <v>98511</v>
      </c>
      <c r="I299" s="31">
        <f t="shared" si="31"/>
        <v>0.04027460534271906</v>
      </c>
      <c r="J299" s="30">
        <v>0</v>
      </c>
      <c r="K299" s="31">
        <f t="shared" si="32"/>
        <v>0</v>
      </c>
    </row>
    <row r="300" spans="2:11" ht="13.5">
      <c r="B300" s="1" t="s">
        <v>9</v>
      </c>
      <c r="C300" s="30">
        <v>1146786</v>
      </c>
      <c r="D300" s="30">
        <v>240011</v>
      </c>
      <c r="E300" s="31">
        <f t="shared" si="29"/>
        <v>0.20929013782867945</v>
      </c>
      <c r="F300" s="30">
        <v>62799</v>
      </c>
      <c r="G300" s="31">
        <f t="shared" si="30"/>
        <v>0.05476087081635109</v>
      </c>
      <c r="H300" s="30">
        <v>35734</v>
      </c>
      <c r="I300" s="31">
        <f t="shared" si="31"/>
        <v>0.031160129265617124</v>
      </c>
      <c r="J300" s="30">
        <v>0</v>
      </c>
      <c r="K300" s="31">
        <f t="shared" si="32"/>
        <v>0</v>
      </c>
    </row>
    <row r="301" spans="2:11" ht="13.5">
      <c r="B301" s="1" t="s">
        <v>10</v>
      </c>
      <c r="C301" s="30">
        <v>332452</v>
      </c>
      <c r="D301" s="30">
        <v>71442</v>
      </c>
      <c r="E301" s="31">
        <f t="shared" si="29"/>
        <v>0.2148941802124818</v>
      </c>
      <c r="F301" s="30">
        <v>40455</v>
      </c>
      <c r="G301" s="31">
        <f t="shared" si="30"/>
        <v>0.12168673973987222</v>
      </c>
      <c r="H301" s="30">
        <v>18285</v>
      </c>
      <c r="I301" s="31">
        <f t="shared" si="31"/>
        <v>0.055000421113423896</v>
      </c>
      <c r="J301" s="30"/>
      <c r="K301" s="31">
        <f t="shared" si="32"/>
        <v>0</v>
      </c>
    </row>
    <row r="302" spans="2:11" ht="13.5">
      <c r="B302" s="1" t="s">
        <v>11</v>
      </c>
      <c r="C302" s="30">
        <v>7182747</v>
      </c>
      <c r="D302" s="30">
        <v>1563425</v>
      </c>
      <c r="E302" s="31">
        <f t="shared" si="29"/>
        <v>0.21766393832331837</v>
      </c>
      <c r="F302" s="30">
        <v>330042</v>
      </c>
      <c r="G302" s="31">
        <f t="shared" si="30"/>
        <v>0.04594927261116116</v>
      </c>
      <c r="H302" s="30">
        <v>330895</v>
      </c>
      <c r="I302" s="31">
        <f t="shared" si="31"/>
        <v>0.04606802940434906</v>
      </c>
      <c r="J302" s="30">
        <v>356430</v>
      </c>
      <c r="K302" s="31">
        <f t="shared" si="32"/>
        <v>0.04962307596244167</v>
      </c>
    </row>
    <row r="303" spans="2:11" ht="13.5">
      <c r="B303" s="1" t="s">
        <v>12</v>
      </c>
      <c r="C303" s="30">
        <v>1288575</v>
      </c>
      <c r="D303" s="30">
        <v>233153</v>
      </c>
      <c r="E303" s="31">
        <f t="shared" si="29"/>
        <v>0.18093863376210154</v>
      </c>
      <c r="F303" s="30">
        <v>76701</v>
      </c>
      <c r="G303" s="31">
        <f t="shared" si="30"/>
        <v>0.059523892672137826</v>
      </c>
      <c r="H303" s="30">
        <v>60156</v>
      </c>
      <c r="I303" s="31">
        <f t="shared" si="31"/>
        <v>0.046684127815610266</v>
      </c>
      <c r="J303" s="30">
        <v>5187</v>
      </c>
      <c r="K303" s="31">
        <f t="shared" si="32"/>
        <v>0.004025376869798033</v>
      </c>
    </row>
    <row r="304" spans="2:11" ht="13.5">
      <c r="B304" s="1" t="s">
        <v>13</v>
      </c>
      <c r="C304" s="30">
        <v>1967064</v>
      </c>
      <c r="D304" s="30">
        <v>358704</v>
      </c>
      <c r="E304" s="31">
        <f t="shared" si="29"/>
        <v>0.18235502251070632</v>
      </c>
      <c r="F304" s="30">
        <v>88785</v>
      </c>
      <c r="G304" s="31">
        <f t="shared" si="30"/>
        <v>0.04513579629335904</v>
      </c>
      <c r="H304" s="30">
        <v>91105</v>
      </c>
      <c r="I304" s="31">
        <f t="shared" si="31"/>
        <v>0.046315219026935577</v>
      </c>
      <c r="J304" s="30">
        <v>51485</v>
      </c>
      <c r="K304" s="31">
        <f t="shared" si="32"/>
        <v>0.026173525619908655</v>
      </c>
    </row>
    <row r="305" spans="2:11" ht="13.5">
      <c r="B305" s="1" t="s">
        <v>14</v>
      </c>
      <c r="C305" s="30">
        <v>3195477</v>
      </c>
      <c r="D305" s="30">
        <v>751353</v>
      </c>
      <c r="E305" s="31">
        <f t="shared" si="29"/>
        <v>0.23513015427743653</v>
      </c>
      <c r="F305" s="30">
        <v>170592</v>
      </c>
      <c r="G305" s="31">
        <f t="shared" si="30"/>
        <v>0.053385457006888175</v>
      </c>
      <c r="H305" s="30">
        <v>185494</v>
      </c>
      <c r="I305" s="31">
        <f t="shared" si="31"/>
        <v>0.05804892352534535</v>
      </c>
      <c r="J305" s="30">
        <v>0</v>
      </c>
      <c r="K305" s="31">
        <f t="shared" si="32"/>
        <v>0</v>
      </c>
    </row>
    <row r="306" spans="2:11" ht="13.5">
      <c r="B306" s="1" t="s">
        <v>15</v>
      </c>
      <c r="C306" s="30">
        <v>905158</v>
      </c>
      <c r="D306" s="30">
        <v>223927</v>
      </c>
      <c r="E306" s="31">
        <f t="shared" si="29"/>
        <v>0.24738995843819533</v>
      </c>
      <c r="F306" s="30">
        <v>57219</v>
      </c>
      <c r="G306" s="31">
        <f t="shared" si="30"/>
        <v>0.06321437804228654</v>
      </c>
      <c r="H306" s="30">
        <v>32190</v>
      </c>
      <c r="I306" s="31">
        <f t="shared" si="31"/>
        <v>0.03556285201036725</v>
      </c>
      <c r="J306" s="30">
        <v>129446</v>
      </c>
      <c r="K306" s="31">
        <f t="shared" si="32"/>
        <v>0.14300928677645228</v>
      </c>
    </row>
    <row r="307" spans="2:11" ht="13.5">
      <c r="B307" s="1" t="s">
        <v>16</v>
      </c>
      <c r="C307" s="30">
        <v>1146629</v>
      </c>
      <c r="D307" s="30">
        <v>258034</v>
      </c>
      <c r="E307" s="31">
        <f t="shared" si="29"/>
        <v>0.22503704336799435</v>
      </c>
      <c r="F307" s="30">
        <v>66839</v>
      </c>
      <c r="G307" s="31">
        <f t="shared" si="30"/>
        <v>0.05829174039728631</v>
      </c>
      <c r="H307" s="30">
        <v>79060</v>
      </c>
      <c r="I307" s="31">
        <f t="shared" si="31"/>
        <v>0.06894993934393776</v>
      </c>
      <c r="J307" s="30">
        <v>0</v>
      </c>
      <c r="K307" s="31">
        <f t="shared" si="32"/>
        <v>0</v>
      </c>
    </row>
    <row r="308" spans="2:11" ht="13.5">
      <c r="B308" s="1"/>
      <c r="C308" s="30"/>
      <c r="D308" s="30"/>
      <c r="E308" s="31"/>
      <c r="F308" s="30"/>
      <c r="G308" s="31"/>
      <c r="H308" s="30"/>
      <c r="I308" s="31"/>
      <c r="J308" s="30"/>
      <c r="K308" s="31"/>
    </row>
    <row r="309" spans="2:11" ht="13.5">
      <c r="B309" s="1" t="s">
        <v>17</v>
      </c>
      <c r="C309" s="30">
        <f>SUM(C291:C307)</f>
        <v>80759808</v>
      </c>
      <c r="D309" s="30">
        <f>SUM(D291:D307)</f>
        <v>17289049</v>
      </c>
      <c r="E309" s="31">
        <f>+D309/C309</f>
        <v>0.21407986754995753</v>
      </c>
      <c r="F309" s="30">
        <f>SUM(F291:F307)</f>
        <v>3810652</v>
      </c>
      <c r="G309" s="31">
        <f t="shared" si="30"/>
        <v>0.04718500568995904</v>
      </c>
      <c r="H309" s="30">
        <f>SUM(H291:H307)</f>
        <v>4390674</v>
      </c>
      <c r="I309" s="31">
        <f t="shared" si="31"/>
        <v>0.054367068331811784</v>
      </c>
      <c r="J309" s="30">
        <f>SUM(J291:J307)</f>
        <v>1402223</v>
      </c>
      <c r="K309" s="31">
        <f t="shared" si="32"/>
        <v>0.017362881793874498</v>
      </c>
    </row>
    <row r="310" spans="2:11" ht="13.5">
      <c r="B310" s="19"/>
      <c r="C310" s="20"/>
      <c r="D310" s="20"/>
      <c r="E310" s="26"/>
      <c r="F310" s="20"/>
      <c r="G310" s="26"/>
      <c r="H310" s="20"/>
      <c r="I310" s="26"/>
      <c r="J310" s="20">
        <v>9</v>
      </c>
      <c r="K310" s="26"/>
    </row>
    <row r="311" spans="2:11" ht="13.5">
      <c r="B311" s="19"/>
      <c r="C311" s="20"/>
      <c r="D311" s="20"/>
      <c r="E311" s="26"/>
      <c r="F311" s="20"/>
      <c r="G311" s="26"/>
      <c r="H311" s="20"/>
      <c r="I311" s="26"/>
      <c r="J311" s="20"/>
      <c r="K311" s="26"/>
    </row>
    <row r="312" spans="2:11" ht="13.5">
      <c r="B312" s="19"/>
      <c r="C312" s="20"/>
      <c r="D312" s="20"/>
      <c r="E312" s="26"/>
      <c r="F312" s="20"/>
      <c r="G312" s="26"/>
      <c r="H312" s="20"/>
      <c r="I312" s="26"/>
      <c r="J312" s="20"/>
      <c r="K312" s="26"/>
    </row>
    <row r="314" spans="2:4" ht="13.5">
      <c r="B314" s="207" t="s">
        <v>187</v>
      </c>
      <c r="C314" s="207"/>
      <c r="D314" t="s">
        <v>354</v>
      </c>
    </row>
    <row r="315" spans="2:11" ht="13.5">
      <c r="B315" s="202"/>
      <c r="C315" s="236" t="s">
        <v>178</v>
      </c>
      <c r="D315" s="201" t="s">
        <v>180</v>
      </c>
      <c r="E315" s="201"/>
      <c r="F315" s="201" t="s">
        <v>181</v>
      </c>
      <c r="G315" s="201"/>
      <c r="H315" s="201" t="s">
        <v>182</v>
      </c>
      <c r="I315" s="201"/>
      <c r="J315" s="201" t="s">
        <v>183</v>
      </c>
      <c r="K315" s="201"/>
    </row>
    <row r="316" spans="2:11" ht="13.5">
      <c r="B316" s="202"/>
      <c r="C316" s="236"/>
      <c r="D316" s="3" t="s">
        <v>129</v>
      </c>
      <c r="E316" s="3" t="s">
        <v>179</v>
      </c>
      <c r="F316" s="3" t="s">
        <v>129</v>
      </c>
      <c r="G316" s="3" t="s">
        <v>179</v>
      </c>
      <c r="H316" s="3" t="s">
        <v>129</v>
      </c>
      <c r="I316" s="3" t="s">
        <v>179</v>
      </c>
      <c r="J316" s="3" t="s">
        <v>129</v>
      </c>
      <c r="K316" s="3" t="s">
        <v>179</v>
      </c>
    </row>
    <row r="317" spans="2:11" ht="13.5">
      <c r="B317" s="1" t="s">
        <v>0</v>
      </c>
      <c r="C317" s="30">
        <v>28534752</v>
      </c>
      <c r="D317" s="30">
        <v>5613961</v>
      </c>
      <c r="E317" s="31">
        <f>+D317/C317</f>
        <v>0.1967411877278625</v>
      </c>
      <c r="F317" s="30">
        <v>1189615</v>
      </c>
      <c r="G317" s="31">
        <f>+F317/C317</f>
        <v>0.041690041672694404</v>
      </c>
      <c r="H317" s="30">
        <v>1858986</v>
      </c>
      <c r="I317" s="31">
        <f>+H317/C317</f>
        <v>0.0651481393635382</v>
      </c>
      <c r="J317" s="30">
        <v>450000</v>
      </c>
      <c r="K317" s="31">
        <f>+J317/C317</f>
        <v>0.015770243946749564</v>
      </c>
    </row>
    <row r="318" spans="2:11" ht="13.5">
      <c r="B318" s="1" t="s">
        <v>1</v>
      </c>
      <c r="C318" s="30">
        <v>3475363</v>
      </c>
      <c r="D318" s="30">
        <v>676606</v>
      </c>
      <c r="E318" s="31">
        <f aca="true" t="shared" si="33" ref="E318:E333">+D318/C318</f>
        <v>0.19468642556187657</v>
      </c>
      <c r="F318" s="30">
        <v>139753</v>
      </c>
      <c r="G318" s="31">
        <f aca="true" t="shared" si="34" ref="G318:G335">+F318/C318</f>
        <v>0.04021249003341521</v>
      </c>
      <c r="H318" s="30">
        <v>199998</v>
      </c>
      <c r="I318" s="31">
        <f aca="true" t="shared" si="35" ref="I318:I335">+H318/C318</f>
        <v>0.05754736987186662</v>
      </c>
      <c r="J318" s="30"/>
      <c r="K318" s="31">
        <f aca="true" t="shared" si="36" ref="K318:K335">+J318/C318</f>
        <v>0</v>
      </c>
    </row>
    <row r="319" spans="2:11" ht="13.5">
      <c r="B319" s="1" t="s">
        <v>2</v>
      </c>
      <c r="C319" s="30">
        <v>10091314</v>
      </c>
      <c r="D319" s="30">
        <v>1902961</v>
      </c>
      <c r="E319" s="31">
        <f t="shared" si="33"/>
        <v>0.18857415397043437</v>
      </c>
      <c r="F319" s="30">
        <v>405288</v>
      </c>
      <c r="G319" s="31">
        <f t="shared" si="34"/>
        <v>0.040162064127625005</v>
      </c>
      <c r="H319" s="30">
        <v>747614</v>
      </c>
      <c r="I319" s="31">
        <f t="shared" si="35"/>
        <v>0.07408490113378693</v>
      </c>
      <c r="J319" s="30">
        <v>150000</v>
      </c>
      <c r="K319" s="31">
        <f t="shared" si="36"/>
        <v>0.014864268419355496</v>
      </c>
    </row>
    <row r="320" spans="2:11" ht="13.5">
      <c r="B320" s="1" t="s">
        <v>3</v>
      </c>
      <c r="C320" s="30">
        <v>4633766</v>
      </c>
      <c r="D320" s="30">
        <v>816912</v>
      </c>
      <c r="E320" s="31">
        <f t="shared" si="33"/>
        <v>0.1762954797458482</v>
      </c>
      <c r="F320" s="30">
        <v>202518</v>
      </c>
      <c r="G320" s="31">
        <f t="shared" si="34"/>
        <v>0.043704839648786756</v>
      </c>
      <c r="H320" s="30">
        <v>276860</v>
      </c>
      <c r="I320" s="31">
        <f t="shared" si="35"/>
        <v>0.05974837745367375</v>
      </c>
      <c r="J320" s="30">
        <v>44427</v>
      </c>
      <c r="K320" s="31">
        <f t="shared" si="36"/>
        <v>0.009587665842427089</v>
      </c>
    </row>
    <row r="321" spans="2:11" ht="13.5">
      <c r="B321" s="1" t="s">
        <v>4</v>
      </c>
      <c r="C321" s="30">
        <v>3200287</v>
      </c>
      <c r="D321" s="30">
        <v>519372</v>
      </c>
      <c r="E321" s="31">
        <f t="shared" si="33"/>
        <v>0.16228919468785144</v>
      </c>
      <c r="F321" s="30">
        <v>162154</v>
      </c>
      <c r="G321" s="31">
        <f t="shared" si="34"/>
        <v>0.05066858066167191</v>
      </c>
      <c r="H321" s="30">
        <v>201941</v>
      </c>
      <c r="I321" s="31">
        <f t="shared" si="35"/>
        <v>0.06310090313774984</v>
      </c>
      <c r="J321" s="30">
        <v>0</v>
      </c>
      <c r="K321" s="31">
        <f t="shared" si="36"/>
        <v>0</v>
      </c>
    </row>
    <row r="322" spans="2:11" ht="13.5">
      <c r="B322" s="1" t="s">
        <v>5</v>
      </c>
      <c r="C322" s="30">
        <v>2129413</v>
      </c>
      <c r="D322" s="30">
        <v>376601</v>
      </c>
      <c r="E322" s="31">
        <f t="shared" si="33"/>
        <v>0.17685672060797974</v>
      </c>
      <c r="F322" s="30">
        <v>111031</v>
      </c>
      <c r="G322" s="31">
        <f t="shared" si="34"/>
        <v>0.052141599586364884</v>
      </c>
      <c r="H322" s="30">
        <v>103020</v>
      </c>
      <c r="I322" s="31">
        <f t="shared" si="35"/>
        <v>0.04837952994557655</v>
      </c>
      <c r="J322" s="30">
        <v>39119</v>
      </c>
      <c r="K322" s="31">
        <f t="shared" si="36"/>
        <v>0.018370790447883995</v>
      </c>
    </row>
    <row r="323" spans="2:11" ht="13.5">
      <c r="B323" s="1" t="s">
        <v>6</v>
      </c>
      <c r="C323" s="30">
        <v>7832080</v>
      </c>
      <c r="D323" s="30">
        <v>1534893</v>
      </c>
      <c r="E323" s="31">
        <f t="shared" si="33"/>
        <v>0.19597514325696366</v>
      </c>
      <c r="F323" s="30">
        <v>367182</v>
      </c>
      <c r="G323" s="31">
        <f t="shared" si="34"/>
        <v>0.046881798960174054</v>
      </c>
      <c r="H323" s="30">
        <v>525251</v>
      </c>
      <c r="I323" s="31">
        <f t="shared" si="35"/>
        <v>0.06706404939683966</v>
      </c>
      <c r="J323" s="30"/>
      <c r="K323" s="31">
        <f t="shared" si="36"/>
        <v>0</v>
      </c>
    </row>
    <row r="324" spans="2:11" ht="13.5">
      <c r="B324" s="1" t="s">
        <v>7</v>
      </c>
      <c r="C324" s="30">
        <v>9111548</v>
      </c>
      <c r="D324" s="30">
        <v>1833521</v>
      </c>
      <c r="E324" s="31">
        <f t="shared" si="33"/>
        <v>0.2012304605101131</v>
      </c>
      <c r="F324" s="30">
        <v>359712</v>
      </c>
      <c r="G324" s="31">
        <f t="shared" si="34"/>
        <v>0.039478692314412436</v>
      </c>
      <c r="H324" s="30">
        <v>452538</v>
      </c>
      <c r="I324" s="31">
        <f t="shared" si="35"/>
        <v>0.04966642331248214</v>
      </c>
      <c r="J324" s="30">
        <v>464404</v>
      </c>
      <c r="K324" s="31">
        <f t="shared" si="36"/>
        <v>0.05096872671910415</v>
      </c>
    </row>
    <row r="325" spans="2:11" ht="13.5">
      <c r="B325" s="1" t="s">
        <v>8</v>
      </c>
      <c r="C325" s="30">
        <v>2645714</v>
      </c>
      <c r="D325" s="30">
        <v>529506</v>
      </c>
      <c r="E325" s="31">
        <f t="shared" si="33"/>
        <v>0.2001372786325355</v>
      </c>
      <c r="F325" s="30">
        <v>140654</v>
      </c>
      <c r="G325" s="31">
        <f t="shared" si="34"/>
        <v>0.05316296470442383</v>
      </c>
      <c r="H325" s="30">
        <v>125884</v>
      </c>
      <c r="I325" s="31">
        <f t="shared" si="35"/>
        <v>0.04758035071062103</v>
      </c>
      <c r="J325" s="30">
        <v>0</v>
      </c>
      <c r="K325" s="31">
        <f t="shared" si="36"/>
        <v>0</v>
      </c>
    </row>
    <row r="326" spans="2:11" ht="13.5">
      <c r="B326" s="1" t="s">
        <v>9</v>
      </c>
      <c r="C326" s="30">
        <v>1315068</v>
      </c>
      <c r="D326" s="30">
        <v>255259</v>
      </c>
      <c r="E326" s="31">
        <f t="shared" si="33"/>
        <v>0.19410327070539318</v>
      </c>
      <c r="F326" s="30">
        <v>57772</v>
      </c>
      <c r="G326" s="31">
        <f t="shared" si="34"/>
        <v>0.04393080814071972</v>
      </c>
      <c r="H326" s="30">
        <v>42759</v>
      </c>
      <c r="I326" s="31">
        <f t="shared" si="35"/>
        <v>0.03251466844300067</v>
      </c>
      <c r="J326" s="30">
        <v>0</v>
      </c>
      <c r="K326" s="31">
        <f t="shared" si="36"/>
        <v>0</v>
      </c>
    </row>
    <row r="327" spans="2:11" ht="13.5">
      <c r="B327" s="1" t="s">
        <v>10</v>
      </c>
      <c r="C327" s="30">
        <v>354086</v>
      </c>
      <c r="D327" s="30">
        <v>73228</v>
      </c>
      <c r="E327" s="31">
        <f t="shared" si="33"/>
        <v>0.20680851544540027</v>
      </c>
      <c r="F327" s="30">
        <v>37692</v>
      </c>
      <c r="G327" s="31">
        <f t="shared" si="34"/>
        <v>0.10644871584869213</v>
      </c>
      <c r="H327" s="30">
        <v>21109</v>
      </c>
      <c r="I327" s="31">
        <f t="shared" si="35"/>
        <v>0.059615460650802345</v>
      </c>
      <c r="J327" s="30"/>
      <c r="K327" s="31">
        <f t="shared" si="36"/>
        <v>0</v>
      </c>
    </row>
    <row r="328" spans="2:11" ht="13.5">
      <c r="B328" s="1" t="s">
        <v>11</v>
      </c>
      <c r="C328" s="30">
        <v>8189368</v>
      </c>
      <c r="D328" s="30">
        <v>1592402</v>
      </c>
      <c r="E328" s="31">
        <f t="shared" si="33"/>
        <v>0.19444748361534125</v>
      </c>
      <c r="F328" s="30">
        <v>323882</v>
      </c>
      <c r="G328" s="31">
        <f t="shared" si="34"/>
        <v>0.03954908364113079</v>
      </c>
      <c r="H328" s="30">
        <v>423369</v>
      </c>
      <c r="I328" s="31">
        <f t="shared" si="35"/>
        <v>0.05169739594068797</v>
      </c>
      <c r="J328" s="30">
        <v>395533</v>
      </c>
      <c r="K328" s="31">
        <f t="shared" si="36"/>
        <v>0.04829835464714737</v>
      </c>
    </row>
    <row r="329" spans="2:11" ht="13.5">
      <c r="B329" s="1" t="s">
        <v>12</v>
      </c>
      <c r="C329" s="30">
        <v>1451733</v>
      </c>
      <c r="D329" s="30">
        <v>217213</v>
      </c>
      <c r="E329" s="31">
        <f t="shared" si="33"/>
        <v>0.1496232433925522</v>
      </c>
      <c r="F329" s="30">
        <v>80781</v>
      </c>
      <c r="G329" s="31">
        <f t="shared" si="34"/>
        <v>0.05564452967591148</v>
      </c>
      <c r="H329" s="30">
        <v>59681</v>
      </c>
      <c r="I329" s="31">
        <f t="shared" si="35"/>
        <v>0.04111017659583408</v>
      </c>
      <c r="J329" s="30">
        <v>0</v>
      </c>
      <c r="K329" s="31">
        <f t="shared" si="36"/>
        <v>0</v>
      </c>
    </row>
    <row r="330" spans="2:11" ht="13.5">
      <c r="B330" s="1" t="s">
        <v>13</v>
      </c>
      <c r="C330" s="30">
        <v>2133624</v>
      </c>
      <c r="D330" s="30">
        <v>360697</v>
      </c>
      <c r="E330" s="31">
        <f t="shared" si="33"/>
        <v>0.1690536851853935</v>
      </c>
      <c r="F330" s="30">
        <v>91144</v>
      </c>
      <c r="G330" s="31">
        <f t="shared" si="34"/>
        <v>0.04271792968208082</v>
      </c>
      <c r="H330" s="30">
        <v>109285</v>
      </c>
      <c r="I330" s="31">
        <f t="shared" si="35"/>
        <v>0.05122036497527212</v>
      </c>
      <c r="J330" s="30">
        <v>60083</v>
      </c>
      <c r="K330" s="31">
        <f t="shared" si="36"/>
        <v>0.028160069440538726</v>
      </c>
    </row>
    <row r="331" spans="2:11" ht="13.5">
      <c r="B331" s="1" t="s">
        <v>14</v>
      </c>
      <c r="C331" s="30">
        <v>3642461</v>
      </c>
      <c r="D331" s="30">
        <v>720927</v>
      </c>
      <c r="E331" s="31">
        <f t="shared" si="33"/>
        <v>0.19792305257352102</v>
      </c>
      <c r="F331" s="30">
        <v>198227</v>
      </c>
      <c r="G331" s="31">
        <f t="shared" si="34"/>
        <v>0.05442117293774731</v>
      </c>
      <c r="H331" s="30">
        <v>226974</v>
      </c>
      <c r="I331" s="31">
        <f t="shared" si="35"/>
        <v>0.06231336450822672</v>
      </c>
      <c r="J331" s="30">
        <v>0</v>
      </c>
      <c r="K331" s="31">
        <f t="shared" si="36"/>
        <v>0</v>
      </c>
    </row>
    <row r="332" spans="2:11" ht="13.5">
      <c r="B332" s="1" t="s">
        <v>15</v>
      </c>
      <c r="C332" s="30">
        <v>1016556</v>
      </c>
      <c r="D332" s="30">
        <v>220875</v>
      </c>
      <c r="E332" s="31">
        <f t="shared" si="33"/>
        <v>0.21727774957798685</v>
      </c>
      <c r="F332" s="30">
        <v>63151</v>
      </c>
      <c r="G332" s="31">
        <f t="shared" si="34"/>
        <v>0.0621224998917915</v>
      </c>
      <c r="H332" s="30">
        <v>37447</v>
      </c>
      <c r="I332" s="31">
        <f t="shared" si="35"/>
        <v>0.03683712456569043</v>
      </c>
      <c r="J332" s="30">
        <v>18492</v>
      </c>
      <c r="K332" s="31">
        <f t="shared" si="36"/>
        <v>0.018190832575873832</v>
      </c>
    </row>
    <row r="333" spans="2:11" ht="13.5">
      <c r="B333" s="1" t="s">
        <v>16</v>
      </c>
      <c r="C333" s="30">
        <v>1320757</v>
      </c>
      <c r="D333" s="30">
        <v>238502</v>
      </c>
      <c r="E333" s="31">
        <f t="shared" si="33"/>
        <v>0.18057977356924854</v>
      </c>
      <c r="F333" s="30">
        <v>104286</v>
      </c>
      <c r="G333" s="31">
        <f t="shared" si="34"/>
        <v>0.07895926351327306</v>
      </c>
      <c r="H333" s="30">
        <v>97396</v>
      </c>
      <c r="I333" s="31">
        <f t="shared" si="35"/>
        <v>0.07374255824500646</v>
      </c>
      <c r="J333" s="30">
        <v>0</v>
      </c>
      <c r="K333" s="31">
        <f t="shared" si="36"/>
        <v>0</v>
      </c>
    </row>
    <row r="334" spans="2:11" ht="13.5">
      <c r="B334" s="1"/>
      <c r="C334" s="30"/>
      <c r="D334" s="30"/>
      <c r="E334" s="31"/>
      <c r="F334" s="30"/>
      <c r="G334" s="31"/>
      <c r="H334" s="30"/>
      <c r="I334" s="31"/>
      <c r="J334" s="30"/>
      <c r="K334" s="31"/>
    </row>
    <row r="335" spans="2:11" ht="13.5">
      <c r="B335" s="1" t="s">
        <v>17</v>
      </c>
      <c r="C335" s="30">
        <f>SUM(C317:C333)</f>
        <v>91077890</v>
      </c>
      <c r="D335" s="30">
        <f>SUM(D317:D333)</f>
        <v>17483436</v>
      </c>
      <c r="E335" s="31">
        <f>+D335/C335</f>
        <v>0.19196136405882921</v>
      </c>
      <c r="F335" s="30">
        <f>SUM(F317:F333)</f>
        <v>4034842</v>
      </c>
      <c r="G335" s="31">
        <f t="shared" si="34"/>
        <v>0.04430100433815496</v>
      </c>
      <c r="H335" s="30">
        <f>SUM(H317:H333)</f>
        <v>5510112</v>
      </c>
      <c r="I335" s="31">
        <f t="shared" si="35"/>
        <v>0.060498898250717054</v>
      </c>
      <c r="J335" s="30">
        <f>SUM(J317:J333)</f>
        <v>1622058</v>
      </c>
      <c r="K335" s="31">
        <f t="shared" si="36"/>
        <v>0.017809569369690054</v>
      </c>
    </row>
    <row r="336" spans="2:11" ht="13.5">
      <c r="B336" s="19"/>
      <c r="C336" s="20"/>
      <c r="D336" s="20"/>
      <c r="E336" s="26"/>
      <c r="F336" s="20"/>
      <c r="G336" s="26"/>
      <c r="H336" s="20"/>
      <c r="I336" s="26"/>
      <c r="J336" s="20">
        <v>7</v>
      </c>
      <c r="K336" s="26"/>
    </row>
    <row r="337" spans="2:11" ht="13.5">
      <c r="B337" s="19"/>
      <c r="C337" s="20"/>
      <c r="D337" s="20"/>
      <c r="E337" s="26"/>
      <c r="F337" s="20"/>
      <c r="G337" s="26"/>
      <c r="H337" s="20"/>
      <c r="I337" s="26"/>
      <c r="J337" s="20"/>
      <c r="K337" s="26"/>
    </row>
    <row r="338" spans="2:11" ht="13.5">
      <c r="B338" s="19"/>
      <c r="C338" s="20"/>
      <c r="D338" s="20"/>
      <c r="E338" s="26"/>
      <c r="F338" s="20"/>
      <c r="G338" s="26"/>
      <c r="H338" s="20"/>
      <c r="I338" s="26"/>
      <c r="J338" s="20"/>
      <c r="K338" s="26"/>
    </row>
    <row r="339" spans="2:11" ht="13.5">
      <c r="B339" s="19"/>
      <c r="C339" s="20"/>
      <c r="D339" s="20"/>
      <c r="E339" s="26"/>
      <c r="F339" s="20"/>
      <c r="G339" s="26"/>
      <c r="H339" s="20"/>
      <c r="I339" s="26"/>
      <c r="J339" s="20"/>
      <c r="K339" s="26"/>
    </row>
    <row r="340" spans="2:11" ht="13.5">
      <c r="B340" s="19"/>
      <c r="C340" s="20"/>
      <c r="D340" s="20"/>
      <c r="E340" s="26"/>
      <c r="F340" s="20"/>
      <c r="G340" s="26"/>
      <c r="H340" s="20"/>
      <c r="I340" s="26"/>
      <c r="J340" s="20"/>
      <c r="K340" s="26"/>
    </row>
    <row r="341" spans="2:11" ht="13.5">
      <c r="B341" s="19"/>
      <c r="C341" s="20"/>
      <c r="D341" s="20"/>
      <c r="E341" s="26"/>
      <c r="F341" s="20"/>
      <c r="G341" s="26"/>
      <c r="H341" s="20"/>
      <c r="I341" s="26"/>
      <c r="J341" s="20"/>
      <c r="K341" s="26"/>
    </row>
    <row r="342" spans="2:11" ht="13.5">
      <c r="B342" s="19"/>
      <c r="C342" s="20"/>
      <c r="D342" s="20"/>
      <c r="E342" s="26"/>
      <c r="F342" s="20"/>
      <c r="G342" s="26"/>
      <c r="H342" s="20"/>
      <c r="I342" s="26"/>
      <c r="J342" s="20"/>
      <c r="K342" s="26"/>
    </row>
    <row r="343" spans="2:11" ht="13.5">
      <c r="B343" s="19"/>
      <c r="C343" s="20"/>
      <c r="D343" s="20"/>
      <c r="E343" s="26"/>
      <c r="F343" s="20"/>
      <c r="G343" s="26"/>
      <c r="H343" s="20"/>
      <c r="I343" s="26"/>
      <c r="J343" s="20"/>
      <c r="K343" s="26"/>
    </row>
    <row r="344" spans="2:11" ht="13.5">
      <c r="B344" s="19"/>
      <c r="C344" s="20"/>
      <c r="D344" s="20"/>
      <c r="E344" s="26"/>
      <c r="F344" s="20"/>
      <c r="G344" s="26"/>
      <c r="H344" s="20"/>
      <c r="I344" s="26"/>
      <c r="J344" s="20"/>
      <c r="K344" s="26"/>
    </row>
    <row r="345" spans="2:11" ht="13.5">
      <c r="B345" s="19"/>
      <c r="C345" s="20"/>
      <c r="D345" s="20"/>
      <c r="E345" s="26"/>
      <c r="F345" s="20"/>
      <c r="G345" s="26"/>
      <c r="H345" s="20"/>
      <c r="I345" s="26"/>
      <c r="J345" s="20"/>
      <c r="K345" s="26"/>
    </row>
    <row r="346" spans="2:11" ht="13.5">
      <c r="B346" s="19"/>
      <c r="C346" s="20"/>
      <c r="D346" s="20"/>
      <c r="E346" s="26"/>
      <c r="F346" s="20"/>
      <c r="G346" s="26"/>
      <c r="H346" s="20"/>
      <c r="I346" s="26"/>
      <c r="J346" s="20"/>
      <c r="K346" s="26"/>
    </row>
    <row r="347" spans="2:4" ht="13.5">
      <c r="B347" s="207" t="s">
        <v>188</v>
      </c>
      <c r="C347" s="207"/>
      <c r="D347" t="s">
        <v>354</v>
      </c>
    </row>
    <row r="348" spans="2:11" ht="13.5">
      <c r="B348" s="202"/>
      <c r="C348" s="236" t="s">
        <v>178</v>
      </c>
      <c r="D348" s="201" t="s">
        <v>180</v>
      </c>
      <c r="E348" s="201"/>
      <c r="F348" s="201" t="s">
        <v>181</v>
      </c>
      <c r="G348" s="201"/>
      <c r="H348" s="201" t="s">
        <v>182</v>
      </c>
      <c r="I348" s="201"/>
      <c r="J348" s="201" t="s">
        <v>183</v>
      </c>
      <c r="K348" s="201"/>
    </row>
    <row r="349" spans="2:11" ht="13.5">
      <c r="B349" s="202"/>
      <c r="C349" s="236"/>
      <c r="D349" s="3" t="s">
        <v>129</v>
      </c>
      <c r="E349" s="3" t="s">
        <v>179</v>
      </c>
      <c r="F349" s="3" t="s">
        <v>129</v>
      </c>
      <c r="G349" s="3" t="s">
        <v>179</v>
      </c>
      <c r="H349" s="3" t="s">
        <v>129</v>
      </c>
      <c r="I349" s="3" t="s">
        <v>179</v>
      </c>
      <c r="J349" s="3" t="s">
        <v>129</v>
      </c>
      <c r="K349" s="3" t="s">
        <v>179</v>
      </c>
    </row>
    <row r="350" spans="2:11" ht="13.5">
      <c r="B350" s="1" t="s">
        <v>0</v>
      </c>
      <c r="C350" s="30">
        <v>28124594</v>
      </c>
      <c r="D350" s="30">
        <v>5215231</v>
      </c>
      <c r="E350" s="31">
        <f>+D350/C350</f>
        <v>0.18543311238555124</v>
      </c>
      <c r="F350" s="30">
        <v>1242360</v>
      </c>
      <c r="G350" s="31">
        <f>+F350/C350</f>
        <v>0.04417343766811354</v>
      </c>
      <c r="H350" s="30">
        <v>1665781</v>
      </c>
      <c r="I350" s="31">
        <f>+H350/C350</f>
        <v>0.05922862388697949</v>
      </c>
      <c r="J350" s="30">
        <v>375497</v>
      </c>
      <c r="K350" s="31">
        <f>+J350/C350</f>
        <v>0.013351197176393017</v>
      </c>
    </row>
    <row r="351" spans="2:11" ht="13.5">
      <c r="B351" s="1" t="s">
        <v>1</v>
      </c>
      <c r="C351" s="30">
        <v>3637581</v>
      </c>
      <c r="D351" s="30">
        <v>730778</v>
      </c>
      <c r="E351" s="31">
        <f aca="true" t="shared" si="37" ref="E351:E366">+D351/C351</f>
        <v>0.20089669480899533</v>
      </c>
      <c r="F351" s="30">
        <v>159147</v>
      </c>
      <c r="G351" s="31">
        <f aca="true" t="shared" si="38" ref="G351:G368">+F351/C351</f>
        <v>0.043750778333183506</v>
      </c>
      <c r="H351" s="30">
        <v>215532</v>
      </c>
      <c r="I351" s="31">
        <f aca="true" t="shared" si="39" ref="I351:I368">+H351/C351</f>
        <v>0.0592514640911089</v>
      </c>
      <c r="J351" s="30"/>
      <c r="K351" s="31">
        <f aca="true" t="shared" si="40" ref="K351:K368">+J351/C351</f>
        <v>0</v>
      </c>
    </row>
    <row r="352" spans="2:11" ht="13.5">
      <c r="B352" s="1" t="s">
        <v>2</v>
      </c>
      <c r="C352" s="30">
        <v>9828498</v>
      </c>
      <c r="D352" s="30">
        <v>1794793</v>
      </c>
      <c r="E352" s="31">
        <f t="shared" si="37"/>
        <v>0.1826111171818929</v>
      </c>
      <c r="F352" s="30">
        <v>420731</v>
      </c>
      <c r="G352" s="31">
        <f t="shared" si="38"/>
        <v>0.042807252949535114</v>
      </c>
      <c r="H352" s="30">
        <v>514981</v>
      </c>
      <c r="I352" s="31">
        <f t="shared" si="39"/>
        <v>0.05239671412661426</v>
      </c>
      <c r="J352" s="30">
        <v>0</v>
      </c>
      <c r="K352" s="31">
        <f t="shared" si="40"/>
        <v>0</v>
      </c>
    </row>
    <row r="353" spans="2:11" ht="13.5">
      <c r="B353" s="1" t="s">
        <v>3</v>
      </c>
      <c r="C353" s="30">
        <v>4515273</v>
      </c>
      <c r="D353" s="30">
        <v>773557</v>
      </c>
      <c r="E353" s="31">
        <f t="shared" si="37"/>
        <v>0.1713200951526076</v>
      </c>
      <c r="F353" s="30">
        <v>212457</v>
      </c>
      <c r="G353" s="31">
        <f t="shared" si="38"/>
        <v>0.04705296889025315</v>
      </c>
      <c r="H353" s="30">
        <v>252296</v>
      </c>
      <c r="I353" s="31">
        <f t="shared" si="39"/>
        <v>0.05587613417837637</v>
      </c>
      <c r="J353" s="30">
        <v>58185</v>
      </c>
      <c r="K353" s="31">
        <f t="shared" si="40"/>
        <v>0.012886264019916403</v>
      </c>
    </row>
    <row r="354" spans="2:11" ht="13.5">
      <c r="B354" s="1" t="s">
        <v>4</v>
      </c>
      <c r="C354" s="30">
        <v>3070112</v>
      </c>
      <c r="D354" s="30">
        <v>538086</v>
      </c>
      <c r="E354" s="31">
        <f t="shared" si="37"/>
        <v>0.17526591863749597</v>
      </c>
      <c r="F354" s="30">
        <v>141790</v>
      </c>
      <c r="G354" s="31">
        <f t="shared" si="38"/>
        <v>0.04618398286446879</v>
      </c>
      <c r="H354" s="30">
        <v>178811</v>
      </c>
      <c r="I354" s="31">
        <f t="shared" si="39"/>
        <v>0.05824250059932667</v>
      </c>
      <c r="J354" s="30">
        <v>0</v>
      </c>
      <c r="K354" s="31">
        <f t="shared" si="40"/>
        <v>0</v>
      </c>
    </row>
    <row r="355" spans="2:11" ht="13.5">
      <c r="B355" s="1" t="s">
        <v>5</v>
      </c>
      <c r="C355" s="30">
        <v>2072349</v>
      </c>
      <c r="D355" s="30">
        <v>367807</v>
      </c>
      <c r="E355" s="31">
        <f t="shared" si="37"/>
        <v>0.17748313628640736</v>
      </c>
      <c r="F355" s="30">
        <v>109195</v>
      </c>
      <c r="G355" s="31">
        <f t="shared" si="38"/>
        <v>0.05269141442874728</v>
      </c>
      <c r="H355" s="30">
        <v>85094</v>
      </c>
      <c r="I355" s="31">
        <f t="shared" si="39"/>
        <v>0.04106161655203829</v>
      </c>
      <c r="J355" s="30">
        <v>42896</v>
      </c>
      <c r="K355" s="31">
        <f t="shared" si="40"/>
        <v>0.02069921620344836</v>
      </c>
    </row>
    <row r="356" spans="2:11" ht="13.5">
      <c r="B356" s="1" t="s">
        <v>6</v>
      </c>
      <c r="C356" s="30">
        <v>7879845</v>
      </c>
      <c r="D356" s="30">
        <v>1578599</v>
      </c>
      <c r="E356" s="31">
        <f t="shared" si="37"/>
        <v>0.20033376291031105</v>
      </c>
      <c r="F356" s="30">
        <v>351479</v>
      </c>
      <c r="G356" s="31">
        <f t="shared" si="38"/>
        <v>0.04460481138905651</v>
      </c>
      <c r="H356" s="30">
        <v>486411</v>
      </c>
      <c r="I356" s="31">
        <f t="shared" si="39"/>
        <v>0.06172849846665766</v>
      </c>
      <c r="J356" s="30"/>
      <c r="K356" s="31">
        <f t="shared" si="40"/>
        <v>0</v>
      </c>
    </row>
    <row r="357" spans="2:11" ht="13.5">
      <c r="B357" s="1" t="s">
        <v>7</v>
      </c>
      <c r="C357" s="30">
        <v>8977285</v>
      </c>
      <c r="D357" s="30">
        <v>1837207</v>
      </c>
      <c r="E357" s="31">
        <f t="shared" si="37"/>
        <v>0.20465062655357383</v>
      </c>
      <c r="F357" s="30">
        <v>412584</v>
      </c>
      <c r="G357" s="31">
        <f t="shared" si="38"/>
        <v>0.045958661221070736</v>
      </c>
      <c r="H357" s="30">
        <v>444025</v>
      </c>
      <c r="I357" s="31">
        <f t="shared" si="39"/>
        <v>0.04946094504073336</v>
      </c>
      <c r="J357" s="30">
        <v>40756</v>
      </c>
      <c r="K357" s="31">
        <f t="shared" si="40"/>
        <v>0.004539902654310295</v>
      </c>
    </row>
    <row r="358" spans="2:11" ht="13.5">
      <c r="B358" s="1" t="s">
        <v>8</v>
      </c>
      <c r="C358" s="30">
        <v>25816912</v>
      </c>
      <c r="D358" s="30">
        <v>523369</v>
      </c>
      <c r="E358" s="31">
        <f t="shared" si="37"/>
        <v>0.020272331563124205</v>
      </c>
      <c r="F358" s="30">
        <v>125219</v>
      </c>
      <c r="G358" s="31">
        <f t="shared" si="38"/>
        <v>0.004850270241460327</v>
      </c>
      <c r="H358" s="30">
        <v>108561</v>
      </c>
      <c r="I358" s="31">
        <f t="shared" si="39"/>
        <v>0.004205034281404375</v>
      </c>
      <c r="J358" s="30">
        <v>44641</v>
      </c>
      <c r="K358" s="31">
        <f t="shared" si="40"/>
        <v>0.001729137861259317</v>
      </c>
    </row>
    <row r="359" spans="2:11" ht="13.5">
      <c r="B359" s="1" t="s">
        <v>9</v>
      </c>
      <c r="C359" s="30">
        <v>1278251</v>
      </c>
      <c r="D359" s="30">
        <v>243608</v>
      </c>
      <c r="E359" s="31">
        <f t="shared" si="37"/>
        <v>0.19057915855336707</v>
      </c>
      <c r="F359" s="30">
        <v>66796</v>
      </c>
      <c r="G359" s="31">
        <f t="shared" si="38"/>
        <v>0.052255777621140136</v>
      </c>
      <c r="H359" s="30">
        <v>47646</v>
      </c>
      <c r="I359" s="31">
        <f t="shared" si="39"/>
        <v>0.037274369431355814</v>
      </c>
      <c r="J359" s="30">
        <v>0</v>
      </c>
      <c r="K359" s="31">
        <f t="shared" si="40"/>
        <v>0</v>
      </c>
    </row>
    <row r="360" spans="2:11" ht="13.5">
      <c r="B360" s="1" t="s">
        <v>10</v>
      </c>
      <c r="C360" s="30">
        <v>349292</v>
      </c>
      <c r="D360" s="30">
        <v>104064</v>
      </c>
      <c r="E360" s="31">
        <f t="shared" si="37"/>
        <v>0.29792838083895423</v>
      </c>
      <c r="F360" s="30">
        <v>19873</v>
      </c>
      <c r="G360" s="31">
        <f t="shared" si="38"/>
        <v>0.05689509064049563</v>
      </c>
      <c r="H360" s="30">
        <v>19224</v>
      </c>
      <c r="I360" s="31">
        <f t="shared" si="39"/>
        <v>0.05503704636808172</v>
      </c>
      <c r="J360" s="30"/>
      <c r="K360" s="31">
        <f t="shared" si="40"/>
        <v>0</v>
      </c>
    </row>
    <row r="361" spans="2:11" ht="13.5">
      <c r="B361" s="1" t="s">
        <v>11</v>
      </c>
      <c r="C361" s="30">
        <v>7753353</v>
      </c>
      <c r="D361" s="30">
        <v>1516327</v>
      </c>
      <c r="E361" s="31">
        <f t="shared" si="37"/>
        <v>0.1955704841505346</v>
      </c>
      <c r="F361" s="30">
        <v>336665</v>
      </c>
      <c r="G361" s="31">
        <f t="shared" si="38"/>
        <v>0.043421858904141214</v>
      </c>
      <c r="H361" s="30">
        <v>374053</v>
      </c>
      <c r="I361" s="31">
        <f t="shared" si="39"/>
        <v>0.04824403067937188</v>
      </c>
      <c r="J361" s="30">
        <v>215316</v>
      </c>
      <c r="K361" s="31">
        <f t="shared" si="40"/>
        <v>0.027770694820679516</v>
      </c>
    </row>
    <row r="362" spans="2:11" ht="13.5">
      <c r="B362" s="1" t="s">
        <v>12</v>
      </c>
      <c r="C362" s="30">
        <v>1474059</v>
      </c>
      <c r="D362" s="30">
        <v>299400</v>
      </c>
      <c r="E362" s="31">
        <f t="shared" si="37"/>
        <v>0.20311262982010897</v>
      </c>
      <c r="F362" s="30">
        <v>61085</v>
      </c>
      <c r="G362" s="31">
        <f t="shared" si="38"/>
        <v>0.04143999663514147</v>
      </c>
      <c r="H362" s="30">
        <v>56317</v>
      </c>
      <c r="I362" s="31">
        <f t="shared" si="39"/>
        <v>0.03820539069331689</v>
      </c>
      <c r="J362" s="30">
        <v>0</v>
      </c>
      <c r="K362" s="31">
        <f t="shared" si="40"/>
        <v>0</v>
      </c>
    </row>
    <row r="363" spans="2:11" ht="13.5">
      <c r="B363" s="1" t="s">
        <v>13</v>
      </c>
      <c r="C363" s="30">
        <v>2096894</v>
      </c>
      <c r="D363" s="30">
        <v>454756</v>
      </c>
      <c r="E363" s="31">
        <f t="shared" si="37"/>
        <v>0.21687123908027778</v>
      </c>
      <c r="F363" s="30">
        <v>92446</v>
      </c>
      <c r="G363" s="31">
        <f t="shared" si="38"/>
        <v>0.044087111699494586</v>
      </c>
      <c r="H363" s="30">
        <v>109818</v>
      </c>
      <c r="I363" s="31">
        <f t="shared" si="39"/>
        <v>0.052371746020542766</v>
      </c>
      <c r="J363" s="30">
        <v>50000</v>
      </c>
      <c r="K363" s="31">
        <f t="shared" si="40"/>
        <v>0.023844791391458033</v>
      </c>
    </row>
    <row r="364" spans="2:11" ht="13.5">
      <c r="B364" s="1" t="s">
        <v>14</v>
      </c>
      <c r="C364" s="30">
        <v>3568147</v>
      </c>
      <c r="D364" s="30">
        <v>68215</v>
      </c>
      <c r="E364" s="31">
        <f t="shared" si="37"/>
        <v>0.019117766168266048</v>
      </c>
      <c r="F364" s="30">
        <v>211529</v>
      </c>
      <c r="G364" s="31">
        <f t="shared" si="38"/>
        <v>0.05928259121611301</v>
      </c>
      <c r="H364" s="30">
        <v>222069</v>
      </c>
      <c r="I364" s="31">
        <f t="shared" si="39"/>
        <v>0.06223650539061311</v>
      </c>
      <c r="J364" s="30">
        <v>0</v>
      </c>
      <c r="K364" s="31">
        <f t="shared" si="40"/>
        <v>0</v>
      </c>
    </row>
    <row r="365" spans="2:11" ht="13.5">
      <c r="B365" s="1" t="s">
        <v>15</v>
      </c>
      <c r="C365" s="30">
        <v>1005053</v>
      </c>
      <c r="D365" s="30">
        <v>176324</v>
      </c>
      <c r="E365" s="31">
        <f t="shared" si="37"/>
        <v>0.17543751424054255</v>
      </c>
      <c r="F365" s="30">
        <v>62897</v>
      </c>
      <c r="G365" s="31">
        <f t="shared" si="38"/>
        <v>0.0625807793220855</v>
      </c>
      <c r="H365" s="30">
        <v>36052</v>
      </c>
      <c r="I365" s="31">
        <f t="shared" si="39"/>
        <v>0.03587074512488396</v>
      </c>
      <c r="J365" s="30">
        <v>32384</v>
      </c>
      <c r="K365" s="31">
        <f t="shared" si="40"/>
        <v>0.03222118634539671</v>
      </c>
    </row>
    <row r="366" spans="2:11" ht="13.5">
      <c r="B366" s="1" t="s">
        <v>16</v>
      </c>
      <c r="C366" s="30">
        <v>1335642</v>
      </c>
      <c r="D366" s="30">
        <v>267686</v>
      </c>
      <c r="E366" s="31">
        <f t="shared" si="37"/>
        <v>0.20041747713833497</v>
      </c>
      <c r="F366" s="30">
        <v>109393</v>
      </c>
      <c r="G366" s="31">
        <f t="shared" si="38"/>
        <v>0.08190293506792988</v>
      </c>
      <c r="H366" s="30">
        <v>91102</v>
      </c>
      <c r="I366" s="31">
        <f t="shared" si="39"/>
        <v>0.06820839716031692</v>
      </c>
      <c r="J366" s="30">
        <v>0</v>
      </c>
      <c r="K366" s="31">
        <f t="shared" si="40"/>
        <v>0</v>
      </c>
    </row>
    <row r="367" spans="2:11" ht="13.5">
      <c r="B367" s="1"/>
      <c r="C367" s="30"/>
      <c r="D367" s="30"/>
      <c r="E367" s="31"/>
      <c r="F367" s="30"/>
      <c r="G367" s="31"/>
      <c r="H367" s="30"/>
      <c r="I367" s="31"/>
      <c r="J367" s="30"/>
      <c r="K367" s="31"/>
    </row>
    <row r="368" spans="2:11" ht="13.5">
      <c r="B368" s="1" t="s">
        <v>17</v>
      </c>
      <c r="C368" s="30">
        <f>SUM(C350:C366)</f>
        <v>112783140</v>
      </c>
      <c r="D368" s="30">
        <f>SUM(D350:D366)</f>
        <v>16489807</v>
      </c>
      <c r="E368" s="31">
        <f>+D368/C368</f>
        <v>0.146208085712102</v>
      </c>
      <c r="F368" s="30">
        <f>SUM(F350:F366)</f>
        <v>4135646</v>
      </c>
      <c r="G368" s="31">
        <f t="shared" si="38"/>
        <v>0.0366690092153845</v>
      </c>
      <c r="H368" s="30">
        <f>SUM(H350:H366)</f>
        <v>4907773</v>
      </c>
      <c r="I368" s="31">
        <f t="shared" si="39"/>
        <v>0.043515130009680526</v>
      </c>
      <c r="J368" s="30">
        <f>SUM(J350:J366)</f>
        <v>859675</v>
      </c>
      <c r="K368" s="31">
        <f t="shared" si="40"/>
        <v>0.007622371570786201</v>
      </c>
    </row>
    <row r="369" spans="2:11" ht="13.5">
      <c r="B369" s="19"/>
      <c r="C369" s="20"/>
      <c r="D369" s="20"/>
      <c r="E369" s="26"/>
      <c r="F369" s="20"/>
      <c r="G369" s="26"/>
      <c r="H369" s="20"/>
      <c r="I369" s="26"/>
      <c r="J369" s="20">
        <v>7</v>
      </c>
      <c r="K369" s="26"/>
    </row>
    <row r="370" spans="2:11" ht="13.5">
      <c r="B370" s="19"/>
      <c r="C370" s="20"/>
      <c r="D370" s="20"/>
      <c r="E370" s="26"/>
      <c r="F370" s="20"/>
      <c r="G370" s="26"/>
      <c r="H370" s="20"/>
      <c r="I370" s="26"/>
      <c r="J370" s="20"/>
      <c r="K370" s="26"/>
    </row>
    <row r="371" spans="2:11" ht="13.5">
      <c r="B371" s="19"/>
      <c r="C371" s="20"/>
      <c r="D371" s="20"/>
      <c r="E371" s="26"/>
      <c r="F371" s="20"/>
      <c r="G371" s="26"/>
      <c r="H371" s="20"/>
      <c r="I371" s="26"/>
      <c r="J371" s="20"/>
      <c r="K371" s="26"/>
    </row>
    <row r="373" spans="2:4" ht="13.5">
      <c r="B373" s="207" t="s">
        <v>189</v>
      </c>
      <c r="C373" s="207"/>
      <c r="D373" t="s">
        <v>354</v>
      </c>
    </row>
    <row r="374" spans="2:11" ht="13.5">
      <c r="B374" s="202"/>
      <c r="C374" s="236" t="s">
        <v>178</v>
      </c>
      <c r="D374" s="201" t="s">
        <v>180</v>
      </c>
      <c r="E374" s="201"/>
      <c r="F374" s="201" t="s">
        <v>181</v>
      </c>
      <c r="G374" s="201"/>
      <c r="H374" s="201" t="s">
        <v>182</v>
      </c>
      <c r="I374" s="201"/>
      <c r="J374" s="201" t="s">
        <v>183</v>
      </c>
      <c r="K374" s="201"/>
    </row>
    <row r="375" spans="2:11" ht="13.5">
      <c r="B375" s="202"/>
      <c r="C375" s="236"/>
      <c r="D375" s="3" t="s">
        <v>129</v>
      </c>
      <c r="E375" s="3" t="s">
        <v>179</v>
      </c>
      <c r="F375" s="3" t="s">
        <v>129</v>
      </c>
      <c r="G375" s="3" t="s">
        <v>179</v>
      </c>
      <c r="H375" s="3" t="s">
        <v>129</v>
      </c>
      <c r="I375" s="3" t="s">
        <v>179</v>
      </c>
      <c r="J375" s="3" t="s">
        <v>129</v>
      </c>
      <c r="K375" s="3" t="s">
        <v>179</v>
      </c>
    </row>
    <row r="376" spans="2:11" ht="13.5">
      <c r="B376" s="1" t="s">
        <v>0</v>
      </c>
      <c r="C376" s="30">
        <v>27516169</v>
      </c>
      <c r="D376" s="30">
        <v>4789161</v>
      </c>
      <c r="E376" s="31">
        <f>+D376/C376</f>
        <v>0.17404897462288446</v>
      </c>
      <c r="F376" s="30">
        <v>1132765</v>
      </c>
      <c r="G376" s="31">
        <f>+F376/C376</f>
        <v>0.041167249699622065</v>
      </c>
      <c r="H376" s="30">
        <v>1580614</v>
      </c>
      <c r="I376" s="31">
        <f>+H376/C376</f>
        <v>0.05744309827432736</v>
      </c>
      <c r="J376" s="30">
        <v>374684</v>
      </c>
      <c r="K376" s="31">
        <f>+J376/C376</f>
        <v>0.013616866504926613</v>
      </c>
    </row>
    <row r="377" spans="2:11" ht="13.5">
      <c r="B377" s="1" t="s">
        <v>1</v>
      </c>
      <c r="C377" s="30">
        <v>3635380</v>
      </c>
      <c r="D377" s="30">
        <v>644133</v>
      </c>
      <c r="E377" s="31">
        <f aca="true" t="shared" si="41" ref="E377:E392">+D377/C377</f>
        <v>0.1771845034081719</v>
      </c>
      <c r="F377" s="30">
        <v>148119</v>
      </c>
      <c r="G377" s="31">
        <f aca="true" t="shared" si="42" ref="G377:G394">+F377/C377</f>
        <v>0.040743746183342595</v>
      </c>
      <c r="H377" s="30">
        <v>187070</v>
      </c>
      <c r="I377" s="31">
        <f aca="true" t="shared" si="43" ref="I377:I394">+H377/C377</f>
        <v>0.05145816943483212</v>
      </c>
      <c r="J377" s="30"/>
      <c r="K377" s="31">
        <f aca="true" t="shared" si="44" ref="K377:K394">+J377/C377</f>
        <v>0</v>
      </c>
    </row>
    <row r="378" spans="2:11" ht="13.5">
      <c r="B378" s="1" t="s">
        <v>2</v>
      </c>
      <c r="C378" s="30">
        <v>9720225</v>
      </c>
      <c r="D378" s="30">
        <v>1600076</v>
      </c>
      <c r="E378" s="31">
        <f t="shared" si="41"/>
        <v>0.16461306194043862</v>
      </c>
      <c r="F378" s="30">
        <v>403094</v>
      </c>
      <c r="G378" s="31">
        <f t="shared" si="42"/>
        <v>0.041469616186868105</v>
      </c>
      <c r="H378" s="30">
        <v>509138</v>
      </c>
      <c r="I378" s="31">
        <f t="shared" si="43"/>
        <v>0.05237924019248526</v>
      </c>
      <c r="J378" s="30">
        <v>0</v>
      </c>
      <c r="K378" s="31">
        <f t="shared" si="44"/>
        <v>0</v>
      </c>
    </row>
    <row r="379" spans="2:11" ht="13.5">
      <c r="B379" s="1" t="s">
        <v>3</v>
      </c>
      <c r="C379" s="30">
        <v>4396392</v>
      </c>
      <c r="D379" s="30">
        <v>712962</v>
      </c>
      <c r="E379" s="31">
        <f t="shared" si="41"/>
        <v>0.16216979741569906</v>
      </c>
      <c r="F379" s="30">
        <v>177969</v>
      </c>
      <c r="G379" s="31">
        <f t="shared" si="42"/>
        <v>0.04048069416921876</v>
      </c>
      <c r="H379" s="30">
        <v>229603</v>
      </c>
      <c r="I379" s="31">
        <f t="shared" si="43"/>
        <v>0.052225324766308374</v>
      </c>
      <c r="J379" s="30">
        <v>18715</v>
      </c>
      <c r="K379" s="31">
        <f t="shared" si="44"/>
        <v>0.004256899748703027</v>
      </c>
    </row>
    <row r="380" spans="2:11" ht="13.5">
      <c r="B380" s="1" t="s">
        <v>4</v>
      </c>
      <c r="C380" s="30">
        <v>3050504</v>
      </c>
      <c r="D380" s="30">
        <v>489137</v>
      </c>
      <c r="E380" s="31">
        <f t="shared" si="41"/>
        <v>0.1603462903179278</v>
      </c>
      <c r="F380" s="30">
        <v>131757</v>
      </c>
      <c r="G380" s="31">
        <f t="shared" si="42"/>
        <v>0.04319187911243519</v>
      </c>
      <c r="H380" s="30">
        <v>169891</v>
      </c>
      <c r="I380" s="31">
        <f t="shared" si="43"/>
        <v>0.05569276421207774</v>
      </c>
      <c r="J380" s="30">
        <v>0</v>
      </c>
      <c r="K380" s="31">
        <f t="shared" si="44"/>
        <v>0</v>
      </c>
    </row>
    <row r="381" spans="2:11" ht="13.5">
      <c r="B381" s="1" t="s">
        <v>5</v>
      </c>
      <c r="C381" s="30">
        <v>1979146</v>
      </c>
      <c r="D381" s="30">
        <v>354225</v>
      </c>
      <c r="E381" s="31">
        <f t="shared" si="41"/>
        <v>0.1789787110198035</v>
      </c>
      <c r="F381" s="30">
        <v>103852</v>
      </c>
      <c r="G381" s="31">
        <f t="shared" si="42"/>
        <v>0.052473137403708466</v>
      </c>
      <c r="H381" s="30">
        <v>88128</v>
      </c>
      <c r="I381" s="31">
        <f t="shared" si="43"/>
        <v>0.04452829654810711</v>
      </c>
      <c r="J381" s="30"/>
      <c r="K381" s="31">
        <f t="shared" si="44"/>
        <v>0</v>
      </c>
    </row>
    <row r="382" spans="2:11" ht="13.5">
      <c r="B382" s="1" t="s">
        <v>6</v>
      </c>
      <c r="C382" s="30">
        <v>7639452</v>
      </c>
      <c r="D382" s="30">
        <v>1465049</v>
      </c>
      <c r="E382" s="31">
        <f t="shared" si="41"/>
        <v>0.1917740958382879</v>
      </c>
      <c r="F382" s="30">
        <v>346231</v>
      </c>
      <c r="G382" s="31">
        <f t="shared" si="42"/>
        <v>0.045321444522460515</v>
      </c>
      <c r="H382" s="30">
        <v>480851</v>
      </c>
      <c r="I382" s="31">
        <f t="shared" si="43"/>
        <v>0.06294312733426428</v>
      </c>
      <c r="J382" s="30"/>
      <c r="K382" s="31">
        <f t="shared" si="44"/>
        <v>0</v>
      </c>
    </row>
    <row r="383" spans="2:11" ht="13.5">
      <c r="B383" s="1" t="s">
        <v>7</v>
      </c>
      <c r="C383" s="30">
        <v>8914784</v>
      </c>
      <c r="D383" s="30">
        <v>1796897</v>
      </c>
      <c r="E383" s="31">
        <f t="shared" si="41"/>
        <v>0.2015637170794043</v>
      </c>
      <c r="F383" s="30">
        <v>398353</v>
      </c>
      <c r="G383" s="31">
        <f t="shared" si="42"/>
        <v>0.04468453750533945</v>
      </c>
      <c r="H383" s="30">
        <v>416029</v>
      </c>
      <c r="I383" s="31">
        <f t="shared" si="43"/>
        <v>0.0466673112887536</v>
      </c>
      <c r="J383" s="30">
        <v>40756</v>
      </c>
      <c r="K383" s="31">
        <f t="shared" si="44"/>
        <v>0.004571731631411373</v>
      </c>
    </row>
    <row r="384" spans="2:11" ht="13.5">
      <c r="B384" s="1" t="s">
        <v>8</v>
      </c>
      <c r="C384" s="30">
        <v>2584607</v>
      </c>
      <c r="D384" s="30">
        <v>526345</v>
      </c>
      <c r="E384" s="31">
        <f t="shared" si="41"/>
        <v>0.20364604754223756</v>
      </c>
      <c r="F384" s="30">
        <v>121267</v>
      </c>
      <c r="G384" s="31">
        <f t="shared" si="42"/>
        <v>0.0469189319691543</v>
      </c>
      <c r="H384" s="30">
        <v>110086</v>
      </c>
      <c r="I384" s="31">
        <f t="shared" si="43"/>
        <v>0.042592935792559565</v>
      </c>
      <c r="J384" s="30">
        <v>40166</v>
      </c>
      <c r="K384" s="31">
        <f t="shared" si="44"/>
        <v>0.0155404670806819</v>
      </c>
    </row>
    <row r="385" spans="2:11" ht="13.5">
      <c r="B385" s="1" t="s">
        <v>9</v>
      </c>
      <c r="C385" s="30">
        <v>1247554</v>
      </c>
      <c r="D385" s="30">
        <v>201576</v>
      </c>
      <c r="E385" s="31">
        <f t="shared" si="41"/>
        <v>0.16157697382237562</v>
      </c>
      <c r="F385" s="30">
        <v>81401</v>
      </c>
      <c r="G385" s="31">
        <f t="shared" si="42"/>
        <v>0.06524847822218517</v>
      </c>
      <c r="H385" s="30">
        <v>45683</v>
      </c>
      <c r="I385" s="31">
        <f t="shared" si="43"/>
        <v>0.036618054208475144</v>
      </c>
      <c r="J385" s="30">
        <v>0</v>
      </c>
      <c r="K385" s="31">
        <f t="shared" si="44"/>
        <v>0</v>
      </c>
    </row>
    <row r="386" spans="2:11" ht="13.5">
      <c r="B386" s="1" t="s">
        <v>10</v>
      </c>
      <c r="C386" s="30">
        <v>346318</v>
      </c>
      <c r="D386" s="30">
        <v>83531</v>
      </c>
      <c r="E386" s="31">
        <f t="shared" si="41"/>
        <v>0.24119739661236206</v>
      </c>
      <c r="F386" s="30">
        <v>38178</v>
      </c>
      <c r="G386" s="31">
        <f t="shared" si="42"/>
        <v>0.1102397218741157</v>
      </c>
      <c r="H386" s="30">
        <v>16993</v>
      </c>
      <c r="I386" s="31">
        <f t="shared" si="43"/>
        <v>0.04906761993312505</v>
      </c>
      <c r="J386" s="30"/>
      <c r="K386" s="31">
        <f t="shared" si="44"/>
        <v>0</v>
      </c>
    </row>
    <row r="387" spans="2:11" ht="13.5">
      <c r="B387" s="1" t="s">
        <v>11</v>
      </c>
      <c r="C387" s="30">
        <v>7507737</v>
      </c>
      <c r="D387" s="30">
        <v>1435366</v>
      </c>
      <c r="E387" s="31">
        <f t="shared" si="41"/>
        <v>0.19118490698328938</v>
      </c>
      <c r="F387" s="30">
        <v>321995</v>
      </c>
      <c r="G387" s="31">
        <f t="shared" si="42"/>
        <v>0.0428884229695313</v>
      </c>
      <c r="H387" s="30">
        <v>364428</v>
      </c>
      <c r="I387" s="31">
        <f t="shared" si="43"/>
        <v>0.04854032579990482</v>
      </c>
      <c r="J387" s="30">
        <v>145668</v>
      </c>
      <c r="K387" s="31">
        <f t="shared" si="44"/>
        <v>0.019402384500149646</v>
      </c>
    </row>
    <row r="388" spans="2:11" ht="13.5">
      <c r="B388" s="1" t="s">
        <v>12</v>
      </c>
      <c r="C388" s="30">
        <v>1443279</v>
      </c>
      <c r="D388" s="30">
        <v>279126</v>
      </c>
      <c r="E388" s="31">
        <f t="shared" si="41"/>
        <v>0.1933971186444201</v>
      </c>
      <c r="F388" s="30">
        <v>81765</v>
      </c>
      <c r="G388" s="31">
        <f t="shared" si="42"/>
        <v>0.05665224811003278</v>
      </c>
      <c r="H388" s="30">
        <v>55345</v>
      </c>
      <c r="I388" s="31">
        <f t="shared" si="43"/>
        <v>0.03834670912553983</v>
      </c>
      <c r="J388" s="30">
        <v>0</v>
      </c>
      <c r="K388" s="31">
        <f t="shared" si="44"/>
        <v>0</v>
      </c>
    </row>
    <row r="389" spans="2:11" ht="13.5">
      <c r="B389" s="1" t="s">
        <v>13</v>
      </c>
      <c r="C389" s="30">
        <v>2149018</v>
      </c>
      <c r="D389" s="30">
        <v>426540</v>
      </c>
      <c r="E389" s="31">
        <f t="shared" si="41"/>
        <v>0.19848135287838445</v>
      </c>
      <c r="F389" s="30">
        <v>101129</v>
      </c>
      <c r="G389" s="31">
        <f t="shared" si="42"/>
        <v>0.04705823776255015</v>
      </c>
      <c r="H389" s="30">
        <v>104970</v>
      </c>
      <c r="I389" s="31">
        <f t="shared" si="43"/>
        <v>0.04884556574212035</v>
      </c>
      <c r="J389" s="30">
        <v>0</v>
      </c>
      <c r="K389" s="31">
        <f t="shared" si="44"/>
        <v>0</v>
      </c>
    </row>
    <row r="390" spans="2:11" ht="13.5">
      <c r="B390" s="1" t="s">
        <v>14</v>
      </c>
      <c r="C390" s="30">
        <v>3466583</v>
      </c>
      <c r="D390" s="30">
        <v>688171</v>
      </c>
      <c r="E390" s="31">
        <f t="shared" si="41"/>
        <v>0.19851565648363245</v>
      </c>
      <c r="F390" s="30">
        <v>172719</v>
      </c>
      <c r="G390" s="31">
        <f t="shared" si="42"/>
        <v>0.04982399094439683</v>
      </c>
      <c r="H390" s="30">
        <v>221022</v>
      </c>
      <c r="I390" s="31">
        <f t="shared" si="43"/>
        <v>0.06375788492587657</v>
      </c>
      <c r="J390" s="30">
        <v>0</v>
      </c>
      <c r="K390" s="31">
        <f t="shared" si="44"/>
        <v>0</v>
      </c>
    </row>
    <row r="391" spans="2:11" ht="13.5">
      <c r="B391" s="1" t="s">
        <v>15</v>
      </c>
      <c r="C391" s="30">
        <v>997013</v>
      </c>
      <c r="D391" s="30">
        <v>195603</v>
      </c>
      <c r="E391" s="31">
        <f t="shared" si="41"/>
        <v>0.196189016592562</v>
      </c>
      <c r="F391" s="30">
        <v>49750</v>
      </c>
      <c r="G391" s="31">
        <f t="shared" si="42"/>
        <v>0.04989904845774328</v>
      </c>
      <c r="H391" s="30">
        <v>34815</v>
      </c>
      <c r="I391" s="31">
        <f t="shared" si="43"/>
        <v>0.0349193039609313</v>
      </c>
      <c r="J391" s="30">
        <v>51483</v>
      </c>
      <c r="K391" s="31">
        <f t="shared" si="44"/>
        <v>0.05163724043718587</v>
      </c>
    </row>
    <row r="392" spans="2:11" ht="13.5">
      <c r="B392" s="1" t="s">
        <v>16</v>
      </c>
      <c r="C392" s="30">
        <v>1278832</v>
      </c>
      <c r="D392" s="30">
        <v>230308</v>
      </c>
      <c r="E392" s="31">
        <f t="shared" si="41"/>
        <v>0.18009245936917437</v>
      </c>
      <c r="F392" s="30">
        <v>103703</v>
      </c>
      <c r="G392" s="31">
        <f t="shared" si="42"/>
        <v>0.081091965168216</v>
      </c>
      <c r="H392" s="30">
        <v>89570</v>
      </c>
      <c r="I392" s="31">
        <f t="shared" si="43"/>
        <v>0.07004047443292004</v>
      </c>
      <c r="J392" s="30">
        <v>0</v>
      </c>
      <c r="K392" s="31">
        <f t="shared" si="44"/>
        <v>0</v>
      </c>
    </row>
    <row r="393" spans="2:11" ht="13.5">
      <c r="B393" s="1"/>
      <c r="C393" s="30"/>
      <c r="D393" s="30"/>
      <c r="E393" s="31"/>
      <c r="F393" s="30"/>
      <c r="G393" s="31"/>
      <c r="H393" s="30"/>
      <c r="I393" s="31"/>
      <c r="J393" s="30"/>
      <c r="K393" s="31"/>
    </row>
    <row r="394" spans="2:11" ht="13.5">
      <c r="B394" s="1" t="s">
        <v>17</v>
      </c>
      <c r="C394" s="30">
        <f>SUM(C376:C392)</f>
        <v>87872993</v>
      </c>
      <c r="D394" s="30">
        <f>SUM(D376:D392)</f>
        <v>15918206</v>
      </c>
      <c r="E394" s="31">
        <f>+D394/C394</f>
        <v>0.18115015156021827</v>
      </c>
      <c r="F394" s="30">
        <f>SUM(F376:F392)</f>
        <v>3914047</v>
      </c>
      <c r="G394" s="31">
        <f t="shared" si="42"/>
        <v>0.044542092699630706</v>
      </c>
      <c r="H394" s="30">
        <f>SUM(H376:H392)</f>
        <v>4704236</v>
      </c>
      <c r="I394" s="31">
        <f t="shared" si="43"/>
        <v>0.053534491535983074</v>
      </c>
      <c r="J394" s="30">
        <f>SUM(J376:J392)</f>
        <v>671472</v>
      </c>
      <c r="K394" s="31">
        <f t="shared" si="44"/>
        <v>0.0076413921624360745</v>
      </c>
    </row>
    <row r="395" spans="2:11" ht="13.5">
      <c r="B395" s="19"/>
      <c r="C395" s="20"/>
      <c r="D395" s="20"/>
      <c r="E395" s="26"/>
      <c r="F395" s="20"/>
      <c r="G395" s="26"/>
      <c r="H395" s="20"/>
      <c r="I395" s="26"/>
      <c r="J395" s="20">
        <v>6</v>
      </c>
      <c r="K395" s="26"/>
    </row>
    <row r="396" spans="2:11" ht="13.5">
      <c r="B396" s="19"/>
      <c r="C396" s="20"/>
      <c r="D396" s="20"/>
      <c r="E396" s="26"/>
      <c r="F396" s="20"/>
      <c r="G396" s="26"/>
      <c r="H396" s="20"/>
      <c r="I396" s="26"/>
      <c r="J396" s="20"/>
      <c r="K396" s="26"/>
    </row>
    <row r="397" spans="2:11" ht="13.5">
      <c r="B397" s="19"/>
      <c r="C397" s="20"/>
      <c r="D397" s="20"/>
      <c r="E397" s="26"/>
      <c r="F397" s="20"/>
      <c r="G397" s="26"/>
      <c r="H397" s="20"/>
      <c r="I397" s="26"/>
      <c r="J397" s="20"/>
      <c r="K397" s="26"/>
    </row>
    <row r="399" spans="2:3" ht="13.5">
      <c r="B399" s="207" t="s">
        <v>196</v>
      </c>
      <c r="C399" s="207"/>
    </row>
    <row r="400" spans="2:11" ht="13.5">
      <c r="B400" s="1"/>
      <c r="C400" s="21" t="s">
        <v>190</v>
      </c>
      <c r="D400" s="21" t="s">
        <v>191</v>
      </c>
      <c r="E400" s="3" t="s">
        <v>195</v>
      </c>
      <c r="F400" s="21" t="s">
        <v>192</v>
      </c>
      <c r="G400" s="3" t="s">
        <v>195</v>
      </c>
      <c r="H400" s="21" t="s">
        <v>193</v>
      </c>
      <c r="I400" s="3" t="s">
        <v>195</v>
      </c>
      <c r="J400" s="21" t="s">
        <v>194</v>
      </c>
      <c r="K400" s="3" t="s">
        <v>195</v>
      </c>
    </row>
    <row r="401" spans="2:11" ht="13.5">
      <c r="B401" s="1" t="s">
        <v>0</v>
      </c>
      <c r="C401" s="115">
        <f aca="true" t="shared" si="45" ref="C401:C417">+C265</f>
        <v>24848550</v>
      </c>
      <c r="D401" s="115">
        <f aca="true" t="shared" si="46" ref="D401:D417">+C291</f>
        <v>25271940</v>
      </c>
      <c r="E401" s="31">
        <f>+D401/C401</f>
        <v>1.0170388211787005</v>
      </c>
      <c r="F401" s="115">
        <f aca="true" t="shared" si="47" ref="F401:F417">+C317</f>
        <v>28534752</v>
      </c>
      <c r="G401" s="31">
        <f>+F401/D401</f>
        <v>1.129108093798893</v>
      </c>
      <c r="H401" s="115">
        <f aca="true" t="shared" si="48" ref="H401:H417">+C350</f>
        <v>28124594</v>
      </c>
      <c r="I401" s="31">
        <f>+H401/F401</f>
        <v>0.9856260184073091</v>
      </c>
      <c r="J401" s="115">
        <f aca="true" t="shared" si="49" ref="J401:J417">+C376</f>
        <v>27516169</v>
      </c>
      <c r="K401" s="31">
        <f>+J401/H401</f>
        <v>0.9783667988238337</v>
      </c>
    </row>
    <row r="402" spans="2:11" ht="13.5">
      <c r="B402" s="1" t="s">
        <v>1</v>
      </c>
      <c r="C402" s="115">
        <f t="shared" si="45"/>
        <v>3377887</v>
      </c>
      <c r="D402" s="115">
        <f t="shared" si="46"/>
        <v>3172380</v>
      </c>
      <c r="E402" s="31">
        <f aca="true" t="shared" si="50" ref="E402:E417">+D402/C402</f>
        <v>0.9391610791006331</v>
      </c>
      <c r="F402" s="115">
        <f t="shared" si="47"/>
        <v>3475363</v>
      </c>
      <c r="G402" s="31">
        <f aca="true" t="shared" si="51" ref="G402:G417">+F402/D402</f>
        <v>1.0955065282217136</v>
      </c>
      <c r="H402" s="115">
        <f t="shared" si="48"/>
        <v>3637581</v>
      </c>
      <c r="I402" s="31">
        <f aca="true" t="shared" si="52" ref="I402:I417">+H402/F402</f>
        <v>1.0466765629950023</v>
      </c>
      <c r="J402" s="115">
        <f t="shared" si="49"/>
        <v>3635380</v>
      </c>
      <c r="K402" s="31">
        <f aca="true" t="shared" si="53" ref="K402:K417">+J402/H402</f>
        <v>0.9993949275631251</v>
      </c>
    </row>
    <row r="403" spans="2:11" ht="13.5">
      <c r="B403" s="1" t="s">
        <v>2</v>
      </c>
      <c r="C403" s="115">
        <f t="shared" si="45"/>
        <v>8986059</v>
      </c>
      <c r="D403" s="115">
        <f t="shared" si="46"/>
        <v>9050327</v>
      </c>
      <c r="E403" s="31">
        <f t="shared" si="50"/>
        <v>1.0071519672862153</v>
      </c>
      <c r="F403" s="115">
        <f t="shared" si="47"/>
        <v>10091314</v>
      </c>
      <c r="G403" s="31">
        <f t="shared" si="51"/>
        <v>1.115022031800619</v>
      </c>
      <c r="H403" s="115">
        <f t="shared" si="48"/>
        <v>9828498</v>
      </c>
      <c r="I403" s="31">
        <f t="shared" si="52"/>
        <v>0.9739562162073244</v>
      </c>
      <c r="J403" s="115">
        <f t="shared" si="49"/>
        <v>9720225</v>
      </c>
      <c r="K403" s="31">
        <f t="shared" si="53"/>
        <v>0.9889837694426962</v>
      </c>
    </row>
    <row r="404" spans="2:11" ht="13.5">
      <c r="B404" s="1" t="s">
        <v>3</v>
      </c>
      <c r="C404" s="115">
        <f t="shared" si="45"/>
        <v>4153748</v>
      </c>
      <c r="D404" s="115">
        <f t="shared" si="46"/>
        <v>4235341</v>
      </c>
      <c r="E404" s="31">
        <f t="shared" si="50"/>
        <v>1.0196432234213535</v>
      </c>
      <c r="F404" s="115">
        <f t="shared" si="47"/>
        <v>4633766</v>
      </c>
      <c r="G404" s="31">
        <f t="shared" si="51"/>
        <v>1.09407152812489</v>
      </c>
      <c r="H404" s="115">
        <f t="shared" si="48"/>
        <v>4515273</v>
      </c>
      <c r="I404" s="31">
        <f t="shared" si="52"/>
        <v>0.9744283591359598</v>
      </c>
      <c r="J404" s="115">
        <f t="shared" si="49"/>
        <v>4396392</v>
      </c>
      <c r="K404" s="31">
        <f t="shared" si="53"/>
        <v>0.9736713594061754</v>
      </c>
    </row>
    <row r="405" spans="2:11" ht="13.5">
      <c r="B405" s="1" t="s">
        <v>4</v>
      </c>
      <c r="C405" s="115">
        <f t="shared" si="45"/>
        <v>2847087</v>
      </c>
      <c r="D405" s="115">
        <f t="shared" si="46"/>
        <v>2906936</v>
      </c>
      <c r="E405" s="31">
        <f t="shared" si="50"/>
        <v>1.021021134935462</v>
      </c>
      <c r="F405" s="115">
        <f t="shared" si="47"/>
        <v>3200287</v>
      </c>
      <c r="G405" s="31">
        <f t="shared" si="51"/>
        <v>1.1009141584128443</v>
      </c>
      <c r="H405" s="115">
        <f t="shared" si="48"/>
        <v>3070112</v>
      </c>
      <c r="I405" s="31">
        <f t="shared" si="52"/>
        <v>0.9593239606322808</v>
      </c>
      <c r="J405" s="115">
        <f t="shared" si="49"/>
        <v>3050504</v>
      </c>
      <c r="K405" s="31">
        <f t="shared" si="53"/>
        <v>0.9936132623174659</v>
      </c>
    </row>
    <row r="406" spans="2:11" ht="13.5">
      <c r="B406" s="1" t="s">
        <v>5</v>
      </c>
      <c r="C406" s="115">
        <f t="shared" si="45"/>
        <v>1911715</v>
      </c>
      <c r="D406" s="115">
        <f t="shared" si="46"/>
        <v>1808848</v>
      </c>
      <c r="E406" s="31">
        <f t="shared" si="50"/>
        <v>0.9461912471262715</v>
      </c>
      <c r="F406" s="115">
        <f t="shared" si="47"/>
        <v>2129413</v>
      </c>
      <c r="G406" s="31">
        <f t="shared" si="51"/>
        <v>1.1772205293092621</v>
      </c>
      <c r="H406" s="115">
        <f t="shared" si="48"/>
        <v>2072349</v>
      </c>
      <c r="I406" s="31">
        <f t="shared" si="52"/>
        <v>0.9732020044960747</v>
      </c>
      <c r="J406" s="115">
        <f t="shared" si="49"/>
        <v>1979146</v>
      </c>
      <c r="K406" s="31">
        <f t="shared" si="53"/>
        <v>0.9550254324923071</v>
      </c>
    </row>
    <row r="407" spans="2:11" ht="13.5">
      <c r="B407" s="1" t="s">
        <v>6</v>
      </c>
      <c r="C407" s="115">
        <f t="shared" si="45"/>
        <v>7057707</v>
      </c>
      <c r="D407" s="115">
        <f t="shared" si="46"/>
        <v>6973842</v>
      </c>
      <c r="E407" s="31">
        <f t="shared" si="50"/>
        <v>0.9881172454452983</v>
      </c>
      <c r="F407" s="115">
        <f t="shared" si="47"/>
        <v>7832080</v>
      </c>
      <c r="G407" s="31">
        <f t="shared" si="51"/>
        <v>1.1230653060393396</v>
      </c>
      <c r="H407" s="115">
        <f t="shared" si="48"/>
        <v>7879845</v>
      </c>
      <c r="I407" s="31">
        <f t="shared" si="52"/>
        <v>1.006098635356125</v>
      </c>
      <c r="J407" s="115">
        <f t="shared" si="49"/>
        <v>7639452</v>
      </c>
      <c r="K407" s="31">
        <f t="shared" si="53"/>
        <v>0.9694926740310247</v>
      </c>
    </row>
    <row r="408" spans="2:11" ht="13.5">
      <c r="B408" s="1" t="s">
        <v>7</v>
      </c>
      <c r="C408" s="115">
        <f t="shared" si="45"/>
        <v>7667887</v>
      </c>
      <c r="D408" s="115">
        <f t="shared" si="46"/>
        <v>7729323</v>
      </c>
      <c r="E408" s="31">
        <f t="shared" si="50"/>
        <v>1.0080121159844948</v>
      </c>
      <c r="F408" s="115">
        <f t="shared" si="47"/>
        <v>9111548</v>
      </c>
      <c r="G408" s="31">
        <f t="shared" si="51"/>
        <v>1.1788287279493948</v>
      </c>
      <c r="H408" s="115">
        <f t="shared" si="48"/>
        <v>8977285</v>
      </c>
      <c r="I408" s="31">
        <f t="shared" si="52"/>
        <v>0.9852645236572315</v>
      </c>
      <c r="J408" s="115">
        <f t="shared" si="49"/>
        <v>8914784</v>
      </c>
      <c r="K408" s="31">
        <f t="shared" si="53"/>
        <v>0.993037872808984</v>
      </c>
    </row>
    <row r="409" spans="2:11" ht="13.5">
      <c r="B409" s="1" t="s">
        <v>8</v>
      </c>
      <c r="C409" s="115">
        <f t="shared" si="45"/>
        <v>2433440</v>
      </c>
      <c r="D409" s="115">
        <f t="shared" si="46"/>
        <v>2445983</v>
      </c>
      <c r="E409" s="31">
        <f t="shared" si="50"/>
        <v>1.0051544315865606</v>
      </c>
      <c r="F409" s="115">
        <f t="shared" si="47"/>
        <v>2645714</v>
      </c>
      <c r="G409" s="31">
        <f t="shared" si="51"/>
        <v>1.0816567408685998</v>
      </c>
      <c r="H409" s="115">
        <f t="shared" si="48"/>
        <v>25816912</v>
      </c>
      <c r="I409" s="31">
        <f t="shared" si="52"/>
        <v>9.758013148813514</v>
      </c>
      <c r="J409" s="115">
        <f t="shared" si="49"/>
        <v>2584607</v>
      </c>
      <c r="K409" s="31">
        <f t="shared" si="53"/>
        <v>0.10011294147030443</v>
      </c>
    </row>
    <row r="410" spans="2:11" ht="13.5">
      <c r="B410" s="1" t="s">
        <v>9</v>
      </c>
      <c r="C410" s="115">
        <f t="shared" si="45"/>
        <v>11431246</v>
      </c>
      <c r="D410" s="115">
        <f t="shared" si="46"/>
        <v>1146786</v>
      </c>
      <c r="E410" s="31">
        <f t="shared" si="50"/>
        <v>0.10032029754236765</v>
      </c>
      <c r="F410" s="115">
        <f t="shared" si="47"/>
        <v>1315068</v>
      </c>
      <c r="G410" s="31">
        <f t="shared" si="51"/>
        <v>1.1467422867038837</v>
      </c>
      <c r="H410" s="115">
        <f t="shared" si="48"/>
        <v>1278251</v>
      </c>
      <c r="I410" s="31">
        <f t="shared" si="52"/>
        <v>0.9720037290847318</v>
      </c>
      <c r="J410" s="115">
        <f t="shared" si="49"/>
        <v>1247554</v>
      </c>
      <c r="K410" s="31">
        <f t="shared" si="53"/>
        <v>0.9759851547153102</v>
      </c>
    </row>
    <row r="411" spans="2:11" ht="13.5">
      <c r="B411" s="1" t="s">
        <v>10</v>
      </c>
      <c r="C411" s="115">
        <f t="shared" si="45"/>
        <v>365408</v>
      </c>
      <c r="D411" s="115">
        <f t="shared" si="46"/>
        <v>332452</v>
      </c>
      <c r="E411" s="31">
        <f t="shared" si="50"/>
        <v>0.9098104037131097</v>
      </c>
      <c r="F411" s="115">
        <f t="shared" si="47"/>
        <v>354086</v>
      </c>
      <c r="G411" s="31">
        <f t="shared" si="51"/>
        <v>1.0650740558035445</v>
      </c>
      <c r="H411" s="115">
        <f t="shared" si="48"/>
        <v>349292</v>
      </c>
      <c r="I411" s="31">
        <f t="shared" si="52"/>
        <v>0.9864609162745773</v>
      </c>
      <c r="J411" s="115">
        <f t="shared" si="49"/>
        <v>346318</v>
      </c>
      <c r="K411" s="31">
        <f t="shared" si="53"/>
        <v>0.9914856337963652</v>
      </c>
    </row>
    <row r="412" spans="2:11" ht="13.5">
      <c r="B412" s="1" t="s">
        <v>11</v>
      </c>
      <c r="C412" s="115">
        <f t="shared" si="45"/>
        <v>7191813</v>
      </c>
      <c r="D412" s="115">
        <f t="shared" si="46"/>
        <v>7182747</v>
      </c>
      <c r="E412" s="31">
        <f t="shared" si="50"/>
        <v>0.9987393999259991</v>
      </c>
      <c r="F412" s="115">
        <f t="shared" si="47"/>
        <v>8189368</v>
      </c>
      <c r="G412" s="31">
        <f t="shared" si="51"/>
        <v>1.1401442929842858</v>
      </c>
      <c r="H412" s="115">
        <f t="shared" si="48"/>
        <v>7753353</v>
      </c>
      <c r="I412" s="31">
        <f t="shared" si="52"/>
        <v>0.9467584067537324</v>
      </c>
      <c r="J412" s="115">
        <f t="shared" si="49"/>
        <v>7507737</v>
      </c>
      <c r="K412" s="31">
        <f t="shared" si="53"/>
        <v>0.9683213185314792</v>
      </c>
    </row>
    <row r="413" spans="2:11" ht="13.5">
      <c r="B413" s="1" t="s">
        <v>12</v>
      </c>
      <c r="C413" s="115">
        <f t="shared" si="45"/>
        <v>1385269</v>
      </c>
      <c r="D413" s="115">
        <f t="shared" si="46"/>
        <v>1288575</v>
      </c>
      <c r="E413" s="31">
        <f t="shared" si="50"/>
        <v>0.9301983946800224</v>
      </c>
      <c r="F413" s="115">
        <f t="shared" si="47"/>
        <v>1451733</v>
      </c>
      <c r="G413" s="31">
        <f t="shared" si="51"/>
        <v>1.1266189395262207</v>
      </c>
      <c r="H413" s="115">
        <f t="shared" si="48"/>
        <v>1474059</v>
      </c>
      <c r="I413" s="31">
        <f t="shared" si="52"/>
        <v>1.015378860988901</v>
      </c>
      <c r="J413" s="115">
        <f t="shared" si="49"/>
        <v>1443279</v>
      </c>
      <c r="K413" s="31">
        <f t="shared" si="53"/>
        <v>0.9791188819443455</v>
      </c>
    </row>
    <row r="414" spans="2:11" ht="13.5">
      <c r="B414" s="1" t="s">
        <v>13</v>
      </c>
      <c r="C414" s="115">
        <f t="shared" si="45"/>
        <v>1855370</v>
      </c>
      <c r="D414" s="115">
        <f t="shared" si="46"/>
        <v>1967064</v>
      </c>
      <c r="E414" s="31">
        <f t="shared" si="50"/>
        <v>1.0602003912966147</v>
      </c>
      <c r="F414" s="115">
        <f t="shared" si="47"/>
        <v>2133624</v>
      </c>
      <c r="G414" s="31">
        <f t="shared" si="51"/>
        <v>1.0846744183209087</v>
      </c>
      <c r="H414" s="115">
        <f t="shared" si="48"/>
        <v>2096894</v>
      </c>
      <c r="I414" s="31">
        <f t="shared" si="52"/>
        <v>0.9827851580222194</v>
      </c>
      <c r="J414" s="115">
        <f t="shared" si="49"/>
        <v>2149018</v>
      </c>
      <c r="K414" s="31">
        <f t="shared" si="53"/>
        <v>1.0248577181297671</v>
      </c>
    </row>
    <row r="415" spans="2:11" ht="13.5">
      <c r="B415" s="1" t="s">
        <v>14</v>
      </c>
      <c r="C415" s="115">
        <f t="shared" si="45"/>
        <v>3221984</v>
      </c>
      <c r="D415" s="115">
        <f t="shared" si="46"/>
        <v>3195477</v>
      </c>
      <c r="E415" s="31">
        <f t="shared" si="50"/>
        <v>0.991773081430572</v>
      </c>
      <c r="F415" s="115">
        <f t="shared" si="47"/>
        <v>3642461</v>
      </c>
      <c r="G415" s="31">
        <f t="shared" si="51"/>
        <v>1.1398802119370597</v>
      </c>
      <c r="H415" s="115">
        <f t="shared" si="48"/>
        <v>3568147</v>
      </c>
      <c r="I415" s="31">
        <f t="shared" si="52"/>
        <v>0.9795978597986361</v>
      </c>
      <c r="J415" s="115">
        <f t="shared" si="49"/>
        <v>3466583</v>
      </c>
      <c r="K415" s="31">
        <f t="shared" si="53"/>
        <v>0.9715359260703105</v>
      </c>
    </row>
    <row r="416" spans="2:11" ht="13.5">
      <c r="B416" s="1" t="s">
        <v>15</v>
      </c>
      <c r="C416" s="115">
        <f t="shared" si="45"/>
        <v>850186</v>
      </c>
      <c r="D416" s="115">
        <f t="shared" si="46"/>
        <v>905158</v>
      </c>
      <c r="E416" s="31">
        <f t="shared" si="50"/>
        <v>1.0646587923113295</v>
      </c>
      <c r="F416" s="115">
        <f t="shared" si="47"/>
        <v>1016556</v>
      </c>
      <c r="G416" s="31">
        <f t="shared" si="51"/>
        <v>1.1230702264135102</v>
      </c>
      <c r="H416" s="115">
        <f t="shared" si="48"/>
        <v>1005053</v>
      </c>
      <c r="I416" s="31">
        <f t="shared" si="52"/>
        <v>0.9886843420332967</v>
      </c>
      <c r="J416" s="115">
        <f t="shared" si="49"/>
        <v>997013</v>
      </c>
      <c r="K416" s="31">
        <f t="shared" si="53"/>
        <v>0.9920004218682995</v>
      </c>
    </row>
    <row r="417" spans="2:11" ht="13.5">
      <c r="B417" s="1" t="s">
        <v>16</v>
      </c>
      <c r="C417" s="115">
        <f t="shared" si="45"/>
        <v>1112283</v>
      </c>
      <c r="D417" s="115">
        <f t="shared" si="46"/>
        <v>1146629</v>
      </c>
      <c r="E417" s="31">
        <f t="shared" si="50"/>
        <v>1.0308788320957887</v>
      </c>
      <c r="F417" s="115">
        <f t="shared" si="47"/>
        <v>1320757</v>
      </c>
      <c r="G417" s="31">
        <f t="shared" si="51"/>
        <v>1.151860802404265</v>
      </c>
      <c r="H417" s="115">
        <f t="shared" si="48"/>
        <v>1335642</v>
      </c>
      <c r="I417" s="31">
        <f t="shared" si="52"/>
        <v>1.0112700519474815</v>
      </c>
      <c r="J417" s="115">
        <f t="shared" si="49"/>
        <v>1278832</v>
      </c>
      <c r="K417" s="31">
        <f t="shared" si="53"/>
        <v>0.957466147365836</v>
      </c>
    </row>
    <row r="418" spans="2:11" ht="13.5">
      <c r="B418" s="1"/>
      <c r="C418" s="115"/>
      <c r="D418" s="115"/>
      <c r="E418" s="31"/>
      <c r="F418" s="115"/>
      <c r="G418" s="31"/>
      <c r="H418" s="115"/>
      <c r="I418" s="31"/>
      <c r="J418" s="115"/>
      <c r="K418" s="31"/>
    </row>
    <row r="419" spans="2:11" ht="13.5">
      <c r="B419" s="1" t="s">
        <v>17</v>
      </c>
      <c r="C419" s="115">
        <f>SUM(C401:C417)</f>
        <v>90697639</v>
      </c>
      <c r="D419" s="115">
        <f>SUM(D401:D417)</f>
        <v>80759808</v>
      </c>
      <c r="E419" s="31">
        <f>+D419/C419</f>
        <v>0.8904290000316326</v>
      </c>
      <c r="F419" s="115">
        <f>SUM(F401:F417)</f>
        <v>91077890</v>
      </c>
      <c r="G419" s="31">
        <f>+F419/D419</f>
        <v>1.1277625870532035</v>
      </c>
      <c r="H419" s="115">
        <f>SUM(H401:H417)</f>
        <v>112783140</v>
      </c>
      <c r="I419" s="31">
        <f>+H419/F419</f>
        <v>1.2383152486294973</v>
      </c>
      <c r="J419" s="115">
        <f>SUM(J401:J417)</f>
        <v>87872993</v>
      </c>
      <c r="K419" s="31">
        <f>+J419/H419</f>
        <v>0.7791323508105911</v>
      </c>
    </row>
    <row r="433" spans="2:4" ht="13.5">
      <c r="B433" s="207" t="s">
        <v>302</v>
      </c>
      <c r="C433" s="207"/>
      <c r="D433" s="207"/>
    </row>
    <row r="434" spans="2:14" ht="13.5">
      <c r="B434" s="202"/>
      <c r="C434" s="201" t="s">
        <v>192</v>
      </c>
      <c r="D434" s="201"/>
      <c r="E434" s="201"/>
      <c r="F434" s="201"/>
      <c r="G434" s="201" t="s">
        <v>193</v>
      </c>
      <c r="H434" s="201"/>
      <c r="I434" s="201"/>
      <c r="J434" s="201"/>
      <c r="K434" s="201" t="s">
        <v>194</v>
      </c>
      <c r="L434" s="201"/>
      <c r="M434" s="201"/>
      <c r="N434" s="201"/>
    </row>
    <row r="435" spans="2:14" ht="13.5">
      <c r="B435" s="202"/>
      <c r="C435" s="210" t="s">
        <v>199</v>
      </c>
      <c r="D435" s="210"/>
      <c r="E435" s="210" t="s">
        <v>200</v>
      </c>
      <c r="F435" s="210"/>
      <c r="G435" s="210" t="s">
        <v>199</v>
      </c>
      <c r="H435" s="210"/>
      <c r="I435" s="210" t="s">
        <v>200</v>
      </c>
      <c r="J435" s="210"/>
      <c r="K435" s="210" t="s">
        <v>199</v>
      </c>
      <c r="L435" s="210"/>
      <c r="M435" s="210" t="s">
        <v>200</v>
      </c>
      <c r="N435" s="210"/>
    </row>
    <row r="436" spans="2:14" ht="13.5">
      <c r="B436" s="202"/>
      <c r="C436" s="17" t="s">
        <v>197</v>
      </c>
      <c r="D436" s="18" t="s">
        <v>198</v>
      </c>
      <c r="E436" s="17" t="s">
        <v>197</v>
      </c>
      <c r="F436" s="18" t="s">
        <v>198</v>
      </c>
      <c r="G436" s="17" t="s">
        <v>197</v>
      </c>
      <c r="H436" s="18" t="s">
        <v>198</v>
      </c>
      <c r="I436" s="17" t="s">
        <v>197</v>
      </c>
      <c r="J436" s="18" t="s">
        <v>198</v>
      </c>
      <c r="K436" s="17" t="s">
        <v>197</v>
      </c>
      <c r="L436" s="18" t="s">
        <v>198</v>
      </c>
      <c r="M436" s="17" t="s">
        <v>197</v>
      </c>
      <c r="N436" s="18" t="s">
        <v>198</v>
      </c>
    </row>
    <row r="437" spans="2:14" ht="13.5">
      <c r="B437" s="1" t="s">
        <v>0</v>
      </c>
      <c r="C437" s="48">
        <v>1266835</v>
      </c>
      <c r="D437" s="116">
        <v>0.0768</v>
      </c>
      <c r="E437" s="48">
        <v>946823</v>
      </c>
      <c r="F437" s="116">
        <v>0.0574</v>
      </c>
      <c r="G437" s="48">
        <v>1152256</v>
      </c>
      <c r="H437" s="116">
        <v>0.0709</v>
      </c>
      <c r="I437" s="48">
        <v>938906</v>
      </c>
      <c r="J437" s="116">
        <v>0.0577</v>
      </c>
      <c r="K437" s="48">
        <v>930634</v>
      </c>
      <c r="L437" s="116">
        <v>0.0581</v>
      </c>
      <c r="M437" s="48">
        <v>861170</v>
      </c>
      <c r="N437" s="116">
        <v>0.0538</v>
      </c>
    </row>
    <row r="438" spans="2:14" ht="13.5">
      <c r="B438" s="1" t="s">
        <v>1</v>
      </c>
      <c r="C438" s="48">
        <v>166807</v>
      </c>
      <c r="D438" s="116"/>
      <c r="E438" s="48">
        <v>120443</v>
      </c>
      <c r="F438" s="116"/>
      <c r="G438" s="48">
        <v>185950</v>
      </c>
      <c r="H438" s="116"/>
      <c r="I438" s="48">
        <v>137876</v>
      </c>
      <c r="J438" s="116"/>
      <c r="K438" s="48">
        <v>157828</v>
      </c>
      <c r="L438" s="116"/>
      <c r="M438" s="48">
        <v>129341</v>
      </c>
      <c r="N438" s="116"/>
    </row>
    <row r="439" spans="2:14" ht="13.5">
      <c r="B439" s="1" t="s">
        <v>2</v>
      </c>
      <c r="C439" s="48">
        <v>465942</v>
      </c>
      <c r="D439" s="116">
        <v>0.0758</v>
      </c>
      <c r="E439" s="48">
        <v>344362</v>
      </c>
      <c r="F439" s="116">
        <v>0.056</v>
      </c>
      <c r="G439" s="48">
        <v>400361</v>
      </c>
      <c r="H439" s="116">
        <v>0.0658</v>
      </c>
      <c r="I439" s="48">
        <v>354733</v>
      </c>
      <c r="J439" s="116">
        <v>0.0583</v>
      </c>
      <c r="K439" s="48">
        <v>334950</v>
      </c>
      <c r="L439" s="116">
        <v>0.0552</v>
      </c>
      <c r="M439" s="48">
        <v>343280</v>
      </c>
      <c r="N439" s="116">
        <v>0.0597</v>
      </c>
    </row>
    <row r="440" spans="2:14" ht="13.5">
      <c r="B440" s="1" t="s">
        <v>3</v>
      </c>
      <c r="C440" s="48">
        <v>202859</v>
      </c>
      <c r="D440" s="116">
        <v>0.0726</v>
      </c>
      <c r="E440" s="48">
        <v>128998</v>
      </c>
      <c r="F440" s="116">
        <v>0.0462</v>
      </c>
      <c r="G440" s="48">
        <v>189088</v>
      </c>
      <c r="H440" s="116">
        <v>0.0712</v>
      </c>
      <c r="I440" s="48">
        <v>130326</v>
      </c>
      <c r="J440" s="116">
        <v>0.0491</v>
      </c>
      <c r="K440" s="48">
        <v>153101</v>
      </c>
      <c r="L440" s="116">
        <v>0.06</v>
      </c>
      <c r="M440" s="48">
        <v>120740</v>
      </c>
      <c r="N440" s="116">
        <v>0.0474</v>
      </c>
    </row>
    <row r="441" spans="2:14" ht="13.5">
      <c r="B441" s="1" t="s">
        <v>4</v>
      </c>
      <c r="C441" s="48">
        <v>140461</v>
      </c>
      <c r="D441" s="116">
        <v>0.0728</v>
      </c>
      <c r="E441" s="48">
        <v>142699</v>
      </c>
      <c r="F441" s="116">
        <v>0.0739</v>
      </c>
      <c r="G441" s="48">
        <v>129277</v>
      </c>
      <c r="H441" s="116">
        <v>0.0637</v>
      </c>
      <c r="I441" s="48">
        <v>118990</v>
      </c>
      <c r="J441" s="116">
        <v>0.0641</v>
      </c>
      <c r="K441" s="48">
        <v>110742</v>
      </c>
      <c r="L441" s="116">
        <v>0.0637</v>
      </c>
      <c r="M441" s="48">
        <v>112798</v>
      </c>
      <c r="N441" s="116">
        <v>0.0648</v>
      </c>
    </row>
    <row r="442" spans="2:14" ht="13.5">
      <c r="B442" s="1" t="s">
        <v>5</v>
      </c>
      <c r="C442" s="48">
        <v>80570</v>
      </c>
      <c r="D442" s="116">
        <v>0.066</v>
      </c>
      <c r="E442" s="48">
        <v>94958</v>
      </c>
      <c r="F442" s="116">
        <v>0.078</v>
      </c>
      <c r="G442" s="48">
        <v>70715</v>
      </c>
      <c r="H442" s="116">
        <v>0.058</v>
      </c>
      <c r="I442" s="48">
        <v>90433</v>
      </c>
      <c r="J442" s="116">
        <v>0.074</v>
      </c>
      <c r="K442" s="48">
        <v>65819</v>
      </c>
      <c r="L442" s="116">
        <v>0.056</v>
      </c>
      <c r="M442" s="48">
        <v>87940</v>
      </c>
      <c r="N442" s="116">
        <v>0.074</v>
      </c>
    </row>
    <row r="443" spans="2:14" ht="13.5">
      <c r="B443" s="1" t="s">
        <v>6</v>
      </c>
      <c r="C443" s="48">
        <v>399995</v>
      </c>
      <c r="D443" s="116">
        <v>0.083</v>
      </c>
      <c r="E443" s="48">
        <v>317528</v>
      </c>
      <c r="F443" s="116">
        <v>0.0664</v>
      </c>
      <c r="G443" s="48">
        <v>370021</v>
      </c>
      <c r="H443" s="116">
        <v>0.0758</v>
      </c>
      <c r="I443" s="48">
        <v>299904</v>
      </c>
      <c r="J443" s="116">
        <v>0.0615</v>
      </c>
      <c r="K443" s="48">
        <v>329839</v>
      </c>
      <c r="L443" s="116">
        <v>0.0726</v>
      </c>
      <c r="M443" s="48">
        <v>300365</v>
      </c>
      <c r="N443" s="116">
        <v>0.0661</v>
      </c>
    </row>
    <row r="444" spans="2:14" ht="13.5">
      <c r="B444" s="1" t="s">
        <v>7</v>
      </c>
      <c r="C444" s="48">
        <v>465062</v>
      </c>
      <c r="D444" s="116">
        <v>0.001</v>
      </c>
      <c r="E444" s="48">
        <v>305610</v>
      </c>
      <c r="F444" s="116">
        <v>0.0531</v>
      </c>
      <c r="G444" s="48">
        <v>459570</v>
      </c>
      <c r="H444" s="116">
        <v>0.0808</v>
      </c>
      <c r="I444" s="48">
        <v>347054</v>
      </c>
      <c r="J444" s="116">
        <v>0.061</v>
      </c>
      <c r="K444" s="48">
        <v>450239</v>
      </c>
      <c r="L444" s="116">
        <v>0.0806</v>
      </c>
      <c r="M444" s="48">
        <v>340669</v>
      </c>
      <c r="N444" s="116">
        <v>0.061</v>
      </c>
    </row>
    <row r="445" spans="2:14" ht="13.5">
      <c r="B445" s="1" t="s">
        <v>8</v>
      </c>
      <c r="C445" s="48">
        <v>125693</v>
      </c>
      <c r="D445" s="116">
        <v>0.079</v>
      </c>
      <c r="E445" s="48">
        <v>124768</v>
      </c>
      <c r="F445" s="116">
        <v>0.078</v>
      </c>
      <c r="G445" s="48">
        <v>109428</v>
      </c>
      <c r="H445" s="116">
        <v>0.069</v>
      </c>
      <c r="I445" s="48">
        <v>105424</v>
      </c>
      <c r="J445" s="116">
        <v>0.066</v>
      </c>
      <c r="K445" s="48">
        <v>104435</v>
      </c>
      <c r="L445" s="116">
        <v>0.064</v>
      </c>
      <c r="M445" s="48">
        <v>104086</v>
      </c>
      <c r="N445" s="116">
        <v>0.064</v>
      </c>
    </row>
    <row r="446" spans="2:14" ht="13.5">
      <c r="B446" s="1" t="s">
        <v>9</v>
      </c>
      <c r="C446" s="48">
        <v>70327</v>
      </c>
      <c r="D446" s="116">
        <v>0.093</v>
      </c>
      <c r="E446" s="48">
        <v>49365</v>
      </c>
      <c r="F446" s="116">
        <v>0.065</v>
      </c>
      <c r="G446" s="48">
        <v>45068</v>
      </c>
      <c r="H446" s="116">
        <v>0.057</v>
      </c>
      <c r="I446" s="48">
        <v>57273</v>
      </c>
      <c r="J446" s="116">
        <v>0.072</v>
      </c>
      <c r="K446" s="48">
        <v>46242</v>
      </c>
      <c r="L446" s="116">
        <v>0.067</v>
      </c>
      <c r="M446" s="48">
        <v>40922</v>
      </c>
      <c r="N446" s="116">
        <v>0.059</v>
      </c>
    </row>
    <row r="447" spans="2:14" ht="13.5">
      <c r="B447" s="1" t="s">
        <v>10</v>
      </c>
      <c r="C447" s="48">
        <v>12198</v>
      </c>
      <c r="D447" s="116">
        <v>0.0711</v>
      </c>
      <c r="E447" s="48">
        <v>9074</v>
      </c>
      <c r="F447" s="116">
        <v>0.0711</v>
      </c>
      <c r="G447" s="48">
        <v>11108</v>
      </c>
      <c r="H447" s="116">
        <v>0.0536</v>
      </c>
      <c r="I447" s="48">
        <v>12555</v>
      </c>
      <c r="J447" s="116">
        <v>0.0606</v>
      </c>
      <c r="K447" s="48">
        <v>11796</v>
      </c>
      <c r="L447" s="116">
        <v>0.0574</v>
      </c>
      <c r="M447" s="48">
        <v>13448</v>
      </c>
      <c r="N447" s="116">
        <v>0.0654</v>
      </c>
    </row>
    <row r="448" spans="2:14" ht="13.5">
      <c r="B448" s="1" t="s">
        <v>11</v>
      </c>
      <c r="C448" s="48">
        <v>378899</v>
      </c>
      <c r="D448" s="116">
        <v>0.0748</v>
      </c>
      <c r="E448" s="48">
        <v>275521</v>
      </c>
      <c r="F448" s="116">
        <v>0.0544</v>
      </c>
      <c r="G448" s="48">
        <v>366075</v>
      </c>
      <c r="H448" s="116">
        <v>0.0765</v>
      </c>
      <c r="I448" s="48">
        <v>282047</v>
      </c>
      <c r="J448" s="116">
        <v>0.059</v>
      </c>
      <c r="K448" s="48">
        <v>349397</v>
      </c>
      <c r="L448" s="116">
        <v>0.07596</v>
      </c>
      <c r="M448" s="48">
        <v>272040</v>
      </c>
      <c r="N448" s="116">
        <v>0.0588</v>
      </c>
    </row>
    <row r="449" spans="2:14" ht="13.5">
      <c r="B449" s="1" t="s">
        <v>12</v>
      </c>
      <c r="C449" s="48">
        <v>43529</v>
      </c>
      <c r="D449" s="116">
        <v>0.0487</v>
      </c>
      <c r="E449" s="48">
        <v>72855</v>
      </c>
      <c r="F449" s="116">
        <v>0.0814</v>
      </c>
      <c r="G449" s="48">
        <v>59553</v>
      </c>
      <c r="H449" s="116">
        <v>0.0637</v>
      </c>
      <c r="I449" s="48">
        <v>52953</v>
      </c>
      <c r="J449" s="116">
        <v>0.0567</v>
      </c>
      <c r="K449" s="48">
        <v>59514</v>
      </c>
      <c r="L449" s="116">
        <v>0.0677</v>
      </c>
      <c r="M449" s="48">
        <v>74663</v>
      </c>
      <c r="N449" s="116">
        <v>0.085</v>
      </c>
    </row>
    <row r="450" spans="2:14" ht="13.5">
      <c r="B450" s="1" t="s">
        <v>13</v>
      </c>
      <c r="C450" s="48">
        <v>86201</v>
      </c>
      <c r="D450" s="116">
        <v>0.073</v>
      </c>
      <c r="E450" s="48">
        <v>79740</v>
      </c>
      <c r="F450" s="116">
        <v>0.067</v>
      </c>
      <c r="G450" s="48">
        <v>109836</v>
      </c>
      <c r="H450" s="116">
        <v>0.0927</v>
      </c>
      <c r="I450" s="48">
        <v>80248</v>
      </c>
      <c r="J450" s="116">
        <v>0.067</v>
      </c>
      <c r="K450" s="48">
        <v>107768</v>
      </c>
      <c r="L450" s="116">
        <v>0.085</v>
      </c>
      <c r="M450" s="48">
        <v>90603</v>
      </c>
      <c r="N450" s="116">
        <v>0.071</v>
      </c>
    </row>
    <row r="451" spans="2:14" ht="13.5">
      <c r="B451" s="1" t="s">
        <v>14</v>
      </c>
      <c r="C451" s="48">
        <v>187767</v>
      </c>
      <c r="D451" s="116">
        <v>0.0872</v>
      </c>
      <c r="E451" s="48">
        <v>176501</v>
      </c>
      <c r="F451" s="116">
        <v>0.0819</v>
      </c>
      <c r="G451" s="48">
        <v>182223</v>
      </c>
      <c r="H451" s="116">
        <v>0.0843</v>
      </c>
      <c r="I451" s="48">
        <v>187517</v>
      </c>
      <c r="J451" s="116">
        <v>0.0868</v>
      </c>
      <c r="K451" s="48">
        <v>180203</v>
      </c>
      <c r="L451" s="116">
        <v>0.0889</v>
      </c>
      <c r="M451" s="48">
        <v>153818</v>
      </c>
      <c r="N451" s="116">
        <v>0.0759</v>
      </c>
    </row>
    <row r="452" spans="2:15" ht="13.5">
      <c r="B452" s="1" t="s">
        <v>15</v>
      </c>
      <c r="C452" s="48">
        <v>68185</v>
      </c>
      <c r="D452" s="116">
        <v>0.107</v>
      </c>
      <c r="E452" s="48">
        <v>58322</v>
      </c>
      <c r="F452" s="116">
        <v>0.091</v>
      </c>
      <c r="G452" s="48">
        <v>42709</v>
      </c>
      <c r="H452" s="116">
        <v>0.068</v>
      </c>
      <c r="I452" s="48">
        <v>56414</v>
      </c>
      <c r="J452" s="116">
        <v>0.089</v>
      </c>
      <c r="K452" s="48">
        <v>50783</v>
      </c>
      <c r="L452" s="116">
        <v>0.082</v>
      </c>
      <c r="M452" s="48">
        <v>42589</v>
      </c>
      <c r="N452" s="116">
        <v>0.069</v>
      </c>
      <c r="O452" t="s">
        <v>430</v>
      </c>
    </row>
    <row r="453" spans="2:14" ht="13.5">
      <c r="B453" s="1" t="s">
        <v>16</v>
      </c>
      <c r="C453" s="48">
        <v>51704</v>
      </c>
      <c r="D453" s="116">
        <v>0.071</v>
      </c>
      <c r="E453" s="48">
        <v>42975</v>
      </c>
      <c r="F453" s="116">
        <v>0.059</v>
      </c>
      <c r="G453" s="48">
        <v>58683</v>
      </c>
      <c r="H453" s="116">
        <v>0.078</v>
      </c>
      <c r="I453" s="48">
        <v>39124</v>
      </c>
      <c r="J453" s="116">
        <v>0.052</v>
      </c>
      <c r="K453" s="48">
        <v>48818</v>
      </c>
      <c r="L453" s="116">
        <v>0.068</v>
      </c>
      <c r="M453" s="48">
        <v>41150</v>
      </c>
      <c r="N453" s="116">
        <v>0.058</v>
      </c>
    </row>
    <row r="454" spans="2:14" ht="13.5">
      <c r="B454" s="1"/>
      <c r="C454" s="48"/>
      <c r="D454" s="116"/>
      <c r="E454" s="48"/>
      <c r="F454" s="116"/>
      <c r="G454" s="48"/>
      <c r="H454" s="116"/>
      <c r="I454" s="48"/>
      <c r="J454" s="116"/>
      <c r="K454" s="48"/>
      <c r="L454" s="116"/>
      <c r="M454" s="48"/>
      <c r="N454" s="116"/>
    </row>
    <row r="455" spans="2:14" ht="13.5">
      <c r="B455" s="1" t="s">
        <v>17</v>
      </c>
      <c r="C455" s="48">
        <f>SUM(C437:C453)</f>
        <v>4213034</v>
      </c>
      <c r="D455" s="116">
        <f>AVERAGE(D437:D453)</f>
        <v>0.07204999999999999</v>
      </c>
      <c r="E455" s="48">
        <f>SUM(E437:E453)</f>
        <v>3290542</v>
      </c>
      <c r="F455" s="116">
        <f>AVERAGE(F437:F453)</f>
        <v>0.0674875</v>
      </c>
      <c r="G455" s="48">
        <f>SUM(G437:G453)</f>
        <v>3941921</v>
      </c>
      <c r="H455" s="116">
        <f>AVERAGE(H437:H453)</f>
        <v>0.0705625</v>
      </c>
      <c r="I455" s="48">
        <f>SUM(I437:I453)</f>
        <v>3291777</v>
      </c>
      <c r="J455" s="116">
        <f>AVERAGE(J437:J453)</f>
        <v>0.064675</v>
      </c>
      <c r="K455" s="48">
        <f>SUM(K437:K453)</f>
        <v>3492108</v>
      </c>
      <c r="L455" s="116">
        <f>AVERAGE(L437:L453)</f>
        <v>0.068885</v>
      </c>
      <c r="M455" s="48">
        <f>SUM(M437:M453)</f>
        <v>3129622</v>
      </c>
      <c r="N455" s="116">
        <f>AVERAGE(N437:N453)</f>
        <v>0.06455625</v>
      </c>
    </row>
    <row r="457" spans="2:8" ht="13.5">
      <c r="B457" s="203" t="s">
        <v>431</v>
      </c>
      <c r="C457" s="203"/>
      <c r="D457" s="203"/>
      <c r="E457" s="203"/>
      <c r="F457" s="203"/>
      <c r="G457" s="203"/>
      <c r="H457" s="203"/>
    </row>
  </sheetData>
  <sheetProtection/>
  <mergeCells count="338">
    <mergeCell ref="C67:D67"/>
    <mergeCell ref="C68:D68"/>
    <mergeCell ref="C69:D69"/>
    <mergeCell ref="C77:D77"/>
    <mergeCell ref="C79:D79"/>
    <mergeCell ref="C73:D73"/>
    <mergeCell ref="C74:D74"/>
    <mergeCell ref="C75:D75"/>
    <mergeCell ref="C76:D76"/>
    <mergeCell ref="C70:D70"/>
    <mergeCell ref="C71:D71"/>
    <mergeCell ref="C72:D72"/>
    <mergeCell ref="B244:B245"/>
    <mergeCell ref="B230:B231"/>
    <mergeCell ref="B202:B203"/>
    <mergeCell ref="B206:B207"/>
    <mergeCell ref="B194:B195"/>
    <mergeCell ref="B198:B199"/>
    <mergeCell ref="B192:B193"/>
    <mergeCell ref="B222:B223"/>
    <mergeCell ref="B232:B233"/>
    <mergeCell ref="G232:G233"/>
    <mergeCell ref="B234:B235"/>
    <mergeCell ref="G234:G235"/>
    <mergeCell ref="B242:B243"/>
    <mergeCell ref="G242:G243"/>
    <mergeCell ref="B236:B237"/>
    <mergeCell ref="G236:G237"/>
    <mergeCell ref="B238:B239"/>
    <mergeCell ref="G238:G239"/>
    <mergeCell ref="C61:D61"/>
    <mergeCell ref="C62:D62"/>
    <mergeCell ref="C63:D63"/>
    <mergeCell ref="C64:D64"/>
    <mergeCell ref="C65:D65"/>
    <mergeCell ref="C66:D66"/>
    <mergeCell ref="H263:I263"/>
    <mergeCell ref="J263:K263"/>
    <mergeCell ref="C263:C264"/>
    <mergeCell ref="B261:F261"/>
    <mergeCell ref="D263:E263"/>
    <mergeCell ref="F263:G263"/>
    <mergeCell ref="B263:B264"/>
    <mergeCell ref="B257:B258"/>
    <mergeCell ref="G257:G258"/>
    <mergeCell ref="G250:G251"/>
    <mergeCell ref="B252:B253"/>
    <mergeCell ref="G252:G253"/>
    <mergeCell ref="B254:B255"/>
    <mergeCell ref="G254:G255"/>
    <mergeCell ref="B250:B251"/>
    <mergeCell ref="B240:B241"/>
    <mergeCell ref="G240:G241"/>
    <mergeCell ref="B248:B249"/>
    <mergeCell ref="G248:G249"/>
    <mergeCell ref="G244:G245"/>
    <mergeCell ref="B246:B247"/>
    <mergeCell ref="G246:G247"/>
    <mergeCell ref="G230:G231"/>
    <mergeCell ref="B224:B225"/>
    <mergeCell ref="G224:G225"/>
    <mergeCell ref="B226:B227"/>
    <mergeCell ref="G226:G227"/>
    <mergeCell ref="B228:B229"/>
    <mergeCell ref="G228:G229"/>
    <mergeCell ref="O210:O211"/>
    <mergeCell ref="B213:B214"/>
    <mergeCell ref="G213:G214"/>
    <mergeCell ref="K213:K214"/>
    <mergeCell ref="O213:O214"/>
    <mergeCell ref="H220:K220"/>
    <mergeCell ref="G222:G223"/>
    <mergeCell ref="B210:B211"/>
    <mergeCell ref="G210:G211"/>
    <mergeCell ref="K210:K211"/>
    <mergeCell ref="B220:B221"/>
    <mergeCell ref="C220:C221"/>
    <mergeCell ref="D220:G220"/>
    <mergeCell ref="G202:G203"/>
    <mergeCell ref="K202:K203"/>
    <mergeCell ref="O202:O203"/>
    <mergeCell ref="B204:B205"/>
    <mergeCell ref="G204:G205"/>
    <mergeCell ref="K204:K205"/>
    <mergeCell ref="O204:O205"/>
    <mergeCell ref="G206:G207"/>
    <mergeCell ref="K206:K207"/>
    <mergeCell ref="O206:O207"/>
    <mergeCell ref="B208:B209"/>
    <mergeCell ref="G208:G209"/>
    <mergeCell ref="K208:K209"/>
    <mergeCell ref="O208:O209"/>
    <mergeCell ref="G194:G195"/>
    <mergeCell ref="K194:K195"/>
    <mergeCell ref="O194:O195"/>
    <mergeCell ref="B196:B197"/>
    <mergeCell ref="G196:G197"/>
    <mergeCell ref="K196:K197"/>
    <mergeCell ref="O196:O197"/>
    <mergeCell ref="G198:G199"/>
    <mergeCell ref="K198:K199"/>
    <mergeCell ref="O198:O199"/>
    <mergeCell ref="B200:B201"/>
    <mergeCell ref="G200:G201"/>
    <mergeCell ref="K200:K201"/>
    <mergeCell ref="O200:O201"/>
    <mergeCell ref="G192:G193"/>
    <mergeCell ref="K192:K193"/>
    <mergeCell ref="O192:O193"/>
    <mergeCell ref="B188:B189"/>
    <mergeCell ref="G188:G189"/>
    <mergeCell ref="K188:K189"/>
    <mergeCell ref="O188:O189"/>
    <mergeCell ref="K180:K181"/>
    <mergeCell ref="O180:O181"/>
    <mergeCell ref="B190:B191"/>
    <mergeCell ref="G190:G191"/>
    <mergeCell ref="K190:K191"/>
    <mergeCell ref="O190:O191"/>
    <mergeCell ref="B186:B187"/>
    <mergeCell ref="G186:G187"/>
    <mergeCell ref="K186:K187"/>
    <mergeCell ref="O186:O187"/>
    <mergeCell ref="L176:O176"/>
    <mergeCell ref="B178:B179"/>
    <mergeCell ref="G178:G179"/>
    <mergeCell ref="K178:K179"/>
    <mergeCell ref="O178:O179"/>
    <mergeCell ref="H176:K176"/>
    <mergeCell ref="B176:B177"/>
    <mergeCell ref="C176:C177"/>
    <mergeCell ref="K182:K183"/>
    <mergeCell ref="O182:O183"/>
    <mergeCell ref="B184:B185"/>
    <mergeCell ref="G184:G185"/>
    <mergeCell ref="K184:K185"/>
    <mergeCell ref="O184:O185"/>
    <mergeCell ref="B182:B183"/>
    <mergeCell ref="G182:G183"/>
    <mergeCell ref="G156:G157"/>
    <mergeCell ref="B164:B165"/>
    <mergeCell ref="B166:B167"/>
    <mergeCell ref="K162:K163"/>
    <mergeCell ref="K164:K165"/>
    <mergeCell ref="B180:B181"/>
    <mergeCell ref="G180:G181"/>
    <mergeCell ref="D176:G176"/>
    <mergeCell ref="B158:B159"/>
    <mergeCell ref="G158:G159"/>
    <mergeCell ref="K171:K172"/>
    <mergeCell ref="G171:G172"/>
    <mergeCell ref="G166:G167"/>
    <mergeCell ref="G168:G169"/>
    <mergeCell ref="K166:K167"/>
    <mergeCell ref="K168:K169"/>
    <mergeCell ref="B150:B151"/>
    <mergeCell ref="B152:B153"/>
    <mergeCell ref="B154:B155"/>
    <mergeCell ref="B156:B157"/>
    <mergeCell ref="B175:C175"/>
    <mergeCell ref="B160:B161"/>
    <mergeCell ref="B171:B172"/>
    <mergeCell ref="B168:B169"/>
    <mergeCell ref="B162:B163"/>
    <mergeCell ref="G160:G161"/>
    <mergeCell ref="G162:G163"/>
    <mergeCell ref="G164:G165"/>
    <mergeCell ref="K140:K141"/>
    <mergeCell ref="K142:K143"/>
    <mergeCell ref="K144:K145"/>
    <mergeCell ref="K154:K155"/>
    <mergeCell ref="K156:K157"/>
    <mergeCell ref="K158:K159"/>
    <mergeCell ref="K160:K161"/>
    <mergeCell ref="G138:G139"/>
    <mergeCell ref="G154:G155"/>
    <mergeCell ref="K146:K147"/>
    <mergeCell ref="K148:K149"/>
    <mergeCell ref="K150:K151"/>
    <mergeCell ref="K152:K153"/>
    <mergeCell ref="G146:G147"/>
    <mergeCell ref="G148:G149"/>
    <mergeCell ref="G150:G151"/>
    <mergeCell ref="G152:G153"/>
    <mergeCell ref="G140:G141"/>
    <mergeCell ref="G142:G143"/>
    <mergeCell ref="K128:K129"/>
    <mergeCell ref="G144:G145"/>
    <mergeCell ref="B134:B135"/>
    <mergeCell ref="C134:C135"/>
    <mergeCell ref="B136:B137"/>
    <mergeCell ref="G136:G137"/>
    <mergeCell ref="B142:B143"/>
    <mergeCell ref="B144:B145"/>
    <mergeCell ref="K107:K108"/>
    <mergeCell ref="K113:K114"/>
    <mergeCell ref="G121:G122"/>
    <mergeCell ref="G123:G124"/>
    <mergeCell ref="K115:K116"/>
    <mergeCell ref="D134:G134"/>
    <mergeCell ref="G128:G129"/>
    <mergeCell ref="K119:K120"/>
    <mergeCell ref="K121:K122"/>
    <mergeCell ref="K123:K124"/>
    <mergeCell ref="K136:K137"/>
    <mergeCell ref="K138:K139"/>
    <mergeCell ref="B91:B92"/>
    <mergeCell ref="G111:G112"/>
    <mergeCell ref="G113:G114"/>
    <mergeCell ref="G115:G116"/>
    <mergeCell ref="H134:K134"/>
    <mergeCell ref="G117:G118"/>
    <mergeCell ref="G119:G120"/>
    <mergeCell ref="G125:G126"/>
    <mergeCell ref="B93:B94"/>
    <mergeCell ref="L91:O91"/>
    <mergeCell ref="K93:K94"/>
    <mergeCell ref="D91:G91"/>
    <mergeCell ref="G93:G94"/>
    <mergeCell ref="O117:O118"/>
    <mergeCell ref="K101:K102"/>
    <mergeCell ref="K103:K104"/>
    <mergeCell ref="B103:B104"/>
    <mergeCell ref="B113:B114"/>
    <mergeCell ref="B146:B147"/>
    <mergeCell ref="O101:O102"/>
    <mergeCell ref="O119:O120"/>
    <mergeCell ref="O121:O122"/>
    <mergeCell ref="O123:O124"/>
    <mergeCell ref="B148:B149"/>
    <mergeCell ref="B138:B139"/>
    <mergeCell ref="B140:B141"/>
    <mergeCell ref="B123:B124"/>
    <mergeCell ref="B125:B126"/>
    <mergeCell ref="G103:G104"/>
    <mergeCell ref="G105:G106"/>
    <mergeCell ref="G107:G108"/>
    <mergeCell ref="G109:G110"/>
    <mergeCell ref="B115:B116"/>
    <mergeCell ref="B121:B122"/>
    <mergeCell ref="B117:B118"/>
    <mergeCell ref="B119:B120"/>
    <mergeCell ref="K125:K126"/>
    <mergeCell ref="O113:O114"/>
    <mergeCell ref="O128:O129"/>
    <mergeCell ref="O125:O126"/>
    <mergeCell ref="K117:K118"/>
    <mergeCell ref="O115:O116"/>
    <mergeCell ref="K95:K96"/>
    <mergeCell ref="K97:K98"/>
    <mergeCell ref="K99:K100"/>
    <mergeCell ref="C91:C92"/>
    <mergeCell ref="G33:J33"/>
    <mergeCell ref="K105:K106"/>
    <mergeCell ref="G95:G96"/>
    <mergeCell ref="G97:G98"/>
    <mergeCell ref="G99:G100"/>
    <mergeCell ref="G101:G102"/>
    <mergeCell ref="O107:O108"/>
    <mergeCell ref="O109:O110"/>
    <mergeCell ref="O111:O112"/>
    <mergeCell ref="K109:K110"/>
    <mergeCell ref="K111:K112"/>
    <mergeCell ref="C6:D6"/>
    <mergeCell ref="E6:F6"/>
    <mergeCell ref="O95:O96"/>
    <mergeCell ref="O97:O98"/>
    <mergeCell ref="O99:O100"/>
    <mergeCell ref="B6:B7"/>
    <mergeCell ref="C33:F33"/>
    <mergeCell ref="B33:B34"/>
    <mergeCell ref="B32:C32"/>
    <mergeCell ref="F59:F60"/>
    <mergeCell ref="G59:G60"/>
    <mergeCell ref="B59:B60"/>
    <mergeCell ref="C60:D60"/>
    <mergeCell ref="B58:D58"/>
    <mergeCell ref="C59:E59"/>
    <mergeCell ref="H59:J59"/>
    <mergeCell ref="H91:K91"/>
    <mergeCell ref="O33:O34"/>
    <mergeCell ref="K33:N33"/>
    <mergeCell ref="O105:O106"/>
    <mergeCell ref="B95:B96"/>
    <mergeCell ref="B97:B98"/>
    <mergeCell ref="B99:B100"/>
    <mergeCell ref="B101:B102"/>
    <mergeCell ref="O103:O104"/>
    <mergeCell ref="F289:G289"/>
    <mergeCell ref="H289:I289"/>
    <mergeCell ref="J289:K289"/>
    <mergeCell ref="B314:C314"/>
    <mergeCell ref="O93:O94"/>
    <mergeCell ref="B128:B129"/>
    <mergeCell ref="B105:B106"/>
    <mergeCell ref="B107:B108"/>
    <mergeCell ref="B109:B110"/>
    <mergeCell ref="B111:B112"/>
    <mergeCell ref="B374:B375"/>
    <mergeCell ref="C374:C375"/>
    <mergeCell ref="D374:E374"/>
    <mergeCell ref="F374:G374"/>
    <mergeCell ref="J315:K315"/>
    <mergeCell ref="B262:C262"/>
    <mergeCell ref="B288:C288"/>
    <mergeCell ref="B289:B290"/>
    <mergeCell ref="C289:C290"/>
    <mergeCell ref="D289:E289"/>
    <mergeCell ref="B315:B316"/>
    <mergeCell ref="C315:C316"/>
    <mergeCell ref="D315:E315"/>
    <mergeCell ref="F315:G315"/>
    <mergeCell ref="G435:H435"/>
    <mergeCell ref="I435:J435"/>
    <mergeCell ref="H315:I315"/>
    <mergeCell ref="B434:B436"/>
    <mergeCell ref="B433:D433"/>
    <mergeCell ref="B347:C347"/>
    <mergeCell ref="K435:L435"/>
    <mergeCell ref="M435:N435"/>
    <mergeCell ref="D348:E348"/>
    <mergeCell ref="B373:C373"/>
    <mergeCell ref="B399:C399"/>
    <mergeCell ref="C435:D435"/>
    <mergeCell ref="E435:F435"/>
    <mergeCell ref="C434:F434"/>
    <mergeCell ref="B348:B349"/>
    <mergeCell ref="C348:C349"/>
    <mergeCell ref="B457:H457"/>
    <mergeCell ref="L61:N65"/>
    <mergeCell ref="H374:I374"/>
    <mergeCell ref="J374:K374"/>
    <mergeCell ref="F348:G348"/>
    <mergeCell ref="H348:I348"/>
    <mergeCell ref="J348:K348"/>
    <mergeCell ref="C78:D78"/>
    <mergeCell ref="G434:J434"/>
    <mergeCell ref="K434:N434"/>
  </mergeCells>
  <printOptions/>
  <pageMargins left="0.7" right="0.7" top="0.75" bottom="0.75" header="0.3" footer="0.3"/>
  <pageSetup fitToHeight="0"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B3:O299"/>
  <sheetViews>
    <sheetView zoomScalePageLayoutView="0" workbookViewId="0" topLeftCell="A1">
      <selection activeCell="J62" sqref="J62:O62"/>
    </sheetView>
  </sheetViews>
  <sheetFormatPr defaultColWidth="9.140625" defaultRowHeight="15"/>
  <sheetData>
    <row r="3" spans="2:5" ht="13.5">
      <c r="B3" s="203" t="s">
        <v>201</v>
      </c>
      <c r="C3" s="203"/>
      <c r="D3" s="203"/>
      <c r="E3" s="203"/>
    </row>
    <row r="4" spans="2:4" ht="13.5">
      <c r="B4" s="203" t="s">
        <v>202</v>
      </c>
      <c r="C4" s="203"/>
      <c r="D4" s="203"/>
    </row>
    <row r="6" spans="2:15" ht="13.5">
      <c r="B6" s="202"/>
      <c r="C6" s="201" t="s">
        <v>203</v>
      </c>
      <c r="D6" s="201"/>
      <c r="E6" s="201" t="s">
        <v>214</v>
      </c>
      <c r="F6" s="201"/>
      <c r="G6" s="201"/>
      <c r="H6" s="201"/>
      <c r="I6" s="201"/>
      <c r="J6" s="201"/>
      <c r="K6" s="201"/>
      <c r="L6" s="201"/>
      <c r="M6" s="201"/>
      <c r="N6" s="201"/>
      <c r="O6" s="201"/>
    </row>
    <row r="7" spans="2:15" ht="13.5">
      <c r="B7" s="202"/>
      <c r="C7" s="17" t="s">
        <v>148</v>
      </c>
      <c r="D7" s="78" t="s">
        <v>149</v>
      </c>
      <c r="E7" s="25" t="s">
        <v>204</v>
      </c>
      <c r="F7" s="37" t="s">
        <v>205</v>
      </c>
      <c r="G7" s="37" t="s">
        <v>206</v>
      </c>
      <c r="H7" s="37" t="s">
        <v>207</v>
      </c>
      <c r="I7" s="37" t="s">
        <v>208</v>
      </c>
      <c r="J7" s="37" t="s">
        <v>209</v>
      </c>
      <c r="K7" s="37" t="s">
        <v>210</v>
      </c>
      <c r="L7" s="37" t="s">
        <v>211</v>
      </c>
      <c r="M7" s="37" t="s">
        <v>213</v>
      </c>
      <c r="N7" s="37" t="s">
        <v>212</v>
      </c>
      <c r="O7" s="43" t="s">
        <v>110</v>
      </c>
    </row>
    <row r="8" spans="2:15" ht="13.5">
      <c r="B8" s="1" t="s">
        <v>0</v>
      </c>
      <c r="C8" s="14" t="s">
        <v>295</v>
      </c>
      <c r="D8" s="117"/>
      <c r="E8" s="90" t="s">
        <v>295</v>
      </c>
      <c r="F8" s="24"/>
      <c r="G8" s="24"/>
      <c r="H8" s="24"/>
      <c r="I8" s="24"/>
      <c r="J8" s="24"/>
      <c r="K8" s="24"/>
      <c r="L8" s="24"/>
      <c r="M8" s="24" t="s">
        <v>295</v>
      </c>
      <c r="N8" s="24"/>
      <c r="O8" s="23"/>
    </row>
    <row r="9" spans="2:15" ht="13.5">
      <c r="B9" s="1" t="s">
        <v>1</v>
      </c>
      <c r="C9" s="14" t="s">
        <v>295</v>
      </c>
      <c r="D9" s="117"/>
      <c r="E9" s="90" t="s">
        <v>295</v>
      </c>
      <c r="F9" s="24" t="s">
        <v>295</v>
      </c>
      <c r="G9" s="24" t="s">
        <v>295</v>
      </c>
      <c r="H9" s="24" t="s">
        <v>295</v>
      </c>
      <c r="I9" s="24"/>
      <c r="J9" s="24" t="s">
        <v>295</v>
      </c>
      <c r="K9" s="24"/>
      <c r="L9" s="24" t="s">
        <v>295</v>
      </c>
      <c r="M9" s="24" t="s">
        <v>295</v>
      </c>
      <c r="N9" s="24" t="s">
        <v>295</v>
      </c>
      <c r="O9" s="23"/>
    </row>
    <row r="10" spans="2:15" ht="13.5">
      <c r="B10" s="1" t="s">
        <v>2</v>
      </c>
      <c r="C10" s="14" t="s">
        <v>295</v>
      </c>
      <c r="D10" s="117"/>
      <c r="E10" s="90" t="s">
        <v>295</v>
      </c>
      <c r="F10" s="24" t="s">
        <v>295</v>
      </c>
      <c r="G10" s="24" t="s">
        <v>295</v>
      </c>
      <c r="H10" s="24"/>
      <c r="I10" s="24"/>
      <c r="J10" s="24"/>
      <c r="K10" s="24"/>
      <c r="L10" s="24" t="s">
        <v>295</v>
      </c>
      <c r="M10" s="24" t="s">
        <v>295</v>
      </c>
      <c r="N10" s="24" t="s">
        <v>295</v>
      </c>
      <c r="O10" s="23" t="s">
        <v>295</v>
      </c>
    </row>
    <row r="11" spans="2:15" ht="13.5">
      <c r="B11" s="1" t="s">
        <v>3</v>
      </c>
      <c r="C11" s="14" t="s">
        <v>295</v>
      </c>
      <c r="D11" s="117"/>
      <c r="E11" s="90" t="s">
        <v>295</v>
      </c>
      <c r="F11" s="24" t="s">
        <v>295</v>
      </c>
      <c r="G11" s="24" t="s">
        <v>295</v>
      </c>
      <c r="H11" s="24" t="s">
        <v>295</v>
      </c>
      <c r="I11" s="24" t="s">
        <v>295</v>
      </c>
      <c r="J11" s="24" t="s">
        <v>295</v>
      </c>
      <c r="K11" s="24"/>
      <c r="L11" s="24" t="s">
        <v>295</v>
      </c>
      <c r="M11" s="24" t="s">
        <v>295</v>
      </c>
      <c r="N11" s="24"/>
      <c r="O11" s="15" t="s">
        <v>295</v>
      </c>
    </row>
    <row r="12" spans="2:15" ht="13.5">
      <c r="B12" s="1" t="s">
        <v>4</v>
      </c>
      <c r="C12" s="175" t="s">
        <v>295</v>
      </c>
      <c r="D12" s="117"/>
      <c r="E12" s="160" t="s">
        <v>295</v>
      </c>
      <c r="F12" s="24" t="s">
        <v>295</v>
      </c>
      <c r="G12" s="24" t="s">
        <v>295</v>
      </c>
      <c r="H12" s="24" t="s">
        <v>295</v>
      </c>
      <c r="I12" s="24"/>
      <c r="J12" s="24" t="s">
        <v>295</v>
      </c>
      <c r="K12" s="24"/>
      <c r="L12" s="24" t="s">
        <v>295</v>
      </c>
      <c r="M12" s="24" t="s">
        <v>295</v>
      </c>
      <c r="N12" s="24"/>
      <c r="O12" s="176" t="s">
        <v>295</v>
      </c>
    </row>
    <row r="13" spans="2:15" ht="13.5">
      <c r="B13" s="1" t="s">
        <v>5</v>
      </c>
      <c r="C13" s="14" t="s">
        <v>295</v>
      </c>
      <c r="D13" s="117"/>
      <c r="E13" s="90" t="s">
        <v>295</v>
      </c>
      <c r="F13" s="24" t="s">
        <v>295</v>
      </c>
      <c r="G13" s="24"/>
      <c r="H13" s="24"/>
      <c r="I13" s="24"/>
      <c r="J13" s="24"/>
      <c r="K13" s="24"/>
      <c r="L13" s="24"/>
      <c r="M13" s="24" t="s">
        <v>295</v>
      </c>
      <c r="N13" s="24" t="s">
        <v>295</v>
      </c>
      <c r="O13" s="23"/>
    </row>
    <row r="14" spans="2:15" ht="13.5">
      <c r="B14" s="1" t="s">
        <v>6</v>
      </c>
      <c r="C14" s="14" t="s">
        <v>295</v>
      </c>
      <c r="D14" s="117"/>
      <c r="E14" s="90" t="s">
        <v>295</v>
      </c>
      <c r="F14" s="24" t="s">
        <v>295</v>
      </c>
      <c r="G14" s="24" t="s">
        <v>295</v>
      </c>
      <c r="H14" s="24" t="s">
        <v>295</v>
      </c>
      <c r="I14" s="24"/>
      <c r="J14" s="24" t="s">
        <v>295</v>
      </c>
      <c r="K14" s="24"/>
      <c r="L14" s="24" t="s">
        <v>295</v>
      </c>
      <c r="M14" s="24" t="s">
        <v>295</v>
      </c>
      <c r="N14" s="24"/>
      <c r="O14" s="23"/>
    </row>
    <row r="15" spans="2:15" ht="13.5">
      <c r="B15" s="1" t="s">
        <v>7</v>
      </c>
      <c r="C15" s="14" t="s">
        <v>295</v>
      </c>
      <c r="D15" s="117"/>
      <c r="E15" s="90" t="s">
        <v>295</v>
      </c>
      <c r="F15" s="24" t="s">
        <v>295</v>
      </c>
      <c r="G15" s="24" t="s">
        <v>295</v>
      </c>
      <c r="H15" s="24"/>
      <c r="I15" s="24"/>
      <c r="J15" s="24" t="s">
        <v>295</v>
      </c>
      <c r="K15" s="24"/>
      <c r="L15" s="24" t="s">
        <v>295</v>
      </c>
      <c r="M15" s="24" t="s">
        <v>295</v>
      </c>
      <c r="N15" s="24" t="s">
        <v>295</v>
      </c>
      <c r="O15" s="15" t="s">
        <v>295</v>
      </c>
    </row>
    <row r="16" spans="2:15" ht="13.5">
      <c r="B16" s="1" t="s">
        <v>8</v>
      </c>
      <c r="C16" s="14" t="s">
        <v>295</v>
      </c>
      <c r="D16" s="117"/>
      <c r="E16" s="90" t="s">
        <v>295</v>
      </c>
      <c r="F16" s="24"/>
      <c r="G16" s="24"/>
      <c r="H16" s="24"/>
      <c r="I16" s="24"/>
      <c r="J16" s="24"/>
      <c r="K16" s="24"/>
      <c r="L16" s="24"/>
      <c r="M16" s="24" t="s">
        <v>295</v>
      </c>
      <c r="N16" s="24"/>
      <c r="O16" s="15" t="s">
        <v>295</v>
      </c>
    </row>
    <row r="17" spans="2:15" ht="13.5">
      <c r="B17" s="1" t="s">
        <v>9</v>
      </c>
      <c r="C17" s="14" t="s">
        <v>295</v>
      </c>
      <c r="D17" s="117"/>
      <c r="E17" s="90" t="s">
        <v>295</v>
      </c>
      <c r="F17" s="24" t="s">
        <v>295</v>
      </c>
      <c r="G17" s="24"/>
      <c r="H17" s="24"/>
      <c r="I17" s="24"/>
      <c r="J17" s="24"/>
      <c r="K17" s="24"/>
      <c r="L17" s="24"/>
      <c r="M17" s="24"/>
      <c r="N17" s="24"/>
      <c r="O17" s="23"/>
    </row>
    <row r="18" spans="2:15" ht="13.5">
      <c r="B18" s="1" t="s">
        <v>10</v>
      </c>
      <c r="C18" s="14" t="s">
        <v>295</v>
      </c>
      <c r="D18" s="117"/>
      <c r="E18" s="90" t="s">
        <v>295</v>
      </c>
      <c r="F18" s="24"/>
      <c r="G18" s="24"/>
      <c r="H18" s="24"/>
      <c r="I18" s="24"/>
      <c r="J18" s="24"/>
      <c r="K18" s="24"/>
      <c r="L18" s="24"/>
      <c r="M18" s="24"/>
      <c r="N18" s="24" t="s">
        <v>295</v>
      </c>
      <c r="O18" s="23"/>
    </row>
    <row r="19" spans="2:15" ht="13.5">
      <c r="B19" s="1" t="s">
        <v>11</v>
      </c>
      <c r="C19" s="14" t="s">
        <v>295</v>
      </c>
      <c r="D19" s="117"/>
      <c r="E19" s="90" t="s">
        <v>295</v>
      </c>
      <c r="F19" s="24" t="s">
        <v>295</v>
      </c>
      <c r="G19" s="24" t="s">
        <v>295</v>
      </c>
      <c r="H19" s="24" t="s">
        <v>295</v>
      </c>
      <c r="I19" s="24"/>
      <c r="J19" s="24" t="s">
        <v>295</v>
      </c>
      <c r="K19" s="24"/>
      <c r="L19" s="24" t="s">
        <v>295</v>
      </c>
      <c r="M19" s="24" t="s">
        <v>295</v>
      </c>
      <c r="N19" s="24"/>
      <c r="O19" s="23"/>
    </row>
    <row r="20" spans="2:15" ht="13.5">
      <c r="B20" s="1" t="s">
        <v>12</v>
      </c>
      <c r="C20" s="14" t="s">
        <v>295</v>
      </c>
      <c r="D20" s="117"/>
      <c r="E20" s="90" t="s">
        <v>295</v>
      </c>
      <c r="F20" s="24" t="s">
        <v>295</v>
      </c>
      <c r="G20" s="24" t="s">
        <v>295</v>
      </c>
      <c r="H20" s="24" t="s">
        <v>295</v>
      </c>
      <c r="I20" s="24"/>
      <c r="J20" s="24" t="s">
        <v>295</v>
      </c>
      <c r="K20" s="24"/>
      <c r="L20" s="24" t="s">
        <v>295</v>
      </c>
      <c r="M20" s="24" t="s">
        <v>295</v>
      </c>
      <c r="N20" s="24"/>
      <c r="O20" s="15" t="s">
        <v>295</v>
      </c>
    </row>
    <row r="21" spans="2:15" ht="13.5">
      <c r="B21" s="1" t="s">
        <v>13</v>
      </c>
      <c r="C21" s="14" t="s">
        <v>295</v>
      </c>
      <c r="D21" s="117"/>
      <c r="E21" s="90" t="s">
        <v>295</v>
      </c>
      <c r="F21" s="24" t="s">
        <v>295</v>
      </c>
      <c r="G21" s="24"/>
      <c r="H21" s="24"/>
      <c r="I21" s="24"/>
      <c r="J21" s="24"/>
      <c r="K21" s="24"/>
      <c r="L21" s="24"/>
      <c r="M21" s="24"/>
      <c r="N21" s="24" t="s">
        <v>295</v>
      </c>
      <c r="O21" s="23"/>
    </row>
    <row r="22" spans="2:15" ht="13.5">
      <c r="B22" s="1" t="s">
        <v>14</v>
      </c>
      <c r="C22" s="162" t="s">
        <v>295</v>
      </c>
      <c r="D22" s="117"/>
      <c r="E22" s="160" t="s">
        <v>295</v>
      </c>
      <c r="F22" s="24" t="s">
        <v>295</v>
      </c>
      <c r="G22" s="24" t="s">
        <v>295</v>
      </c>
      <c r="H22" s="24" t="s">
        <v>295</v>
      </c>
      <c r="I22" s="24"/>
      <c r="J22" s="24" t="s">
        <v>295</v>
      </c>
      <c r="K22" s="24" t="s">
        <v>295</v>
      </c>
      <c r="L22" s="24" t="s">
        <v>295</v>
      </c>
      <c r="M22" s="24" t="s">
        <v>295</v>
      </c>
      <c r="N22" s="24" t="s">
        <v>295</v>
      </c>
      <c r="O22" s="161" t="s">
        <v>295</v>
      </c>
    </row>
    <row r="23" spans="2:15" ht="13.5">
      <c r="B23" s="1" t="s">
        <v>15</v>
      </c>
      <c r="C23" s="162" t="s">
        <v>295</v>
      </c>
      <c r="D23" s="117"/>
      <c r="E23" s="160" t="s">
        <v>295</v>
      </c>
      <c r="F23" s="24" t="s">
        <v>295</v>
      </c>
      <c r="G23" s="24" t="s">
        <v>295</v>
      </c>
      <c r="H23" s="24" t="s">
        <v>295</v>
      </c>
      <c r="I23" s="24"/>
      <c r="J23" s="24" t="s">
        <v>295</v>
      </c>
      <c r="K23" s="24" t="s">
        <v>295</v>
      </c>
      <c r="L23" s="24"/>
      <c r="M23" s="24" t="s">
        <v>295</v>
      </c>
      <c r="N23" s="24"/>
      <c r="O23" s="23"/>
    </row>
    <row r="24" spans="2:15" ht="13.5">
      <c r="B24" s="1" t="s">
        <v>16</v>
      </c>
      <c r="C24" s="162" t="s">
        <v>295</v>
      </c>
      <c r="D24" s="117"/>
      <c r="E24" s="160" t="s">
        <v>295</v>
      </c>
      <c r="F24" s="24" t="s">
        <v>295</v>
      </c>
      <c r="G24" s="24" t="s">
        <v>295</v>
      </c>
      <c r="H24" s="24" t="s">
        <v>295</v>
      </c>
      <c r="I24" s="24"/>
      <c r="J24" s="24"/>
      <c r="K24" s="24"/>
      <c r="L24" s="24" t="s">
        <v>295</v>
      </c>
      <c r="M24" s="24" t="s">
        <v>295</v>
      </c>
      <c r="N24" s="24" t="s">
        <v>295</v>
      </c>
      <c r="O24" s="23"/>
    </row>
    <row r="25" spans="2:15" ht="13.5">
      <c r="B25" s="1"/>
      <c r="C25" s="33"/>
      <c r="D25" s="11"/>
      <c r="E25" s="79"/>
      <c r="F25" s="10"/>
      <c r="G25" s="10"/>
      <c r="H25" s="10"/>
      <c r="I25" s="10"/>
      <c r="J25" s="10"/>
      <c r="K25" s="10"/>
      <c r="L25" s="10"/>
      <c r="M25" s="10"/>
      <c r="N25" s="10"/>
      <c r="O25" s="13"/>
    </row>
    <row r="26" spans="2:15" ht="13.5">
      <c r="B26" s="1" t="s">
        <v>17</v>
      </c>
      <c r="C26" s="6">
        <f>COUNTA(C8:C24)</f>
        <v>17</v>
      </c>
      <c r="D26" s="80">
        <f aca="true" t="shared" si="0" ref="D26:O26">COUNTA(D8:D24)</f>
        <v>0</v>
      </c>
      <c r="E26" s="81">
        <f t="shared" si="0"/>
        <v>17</v>
      </c>
      <c r="F26" s="8">
        <f t="shared" si="0"/>
        <v>14</v>
      </c>
      <c r="G26" s="8">
        <f t="shared" si="0"/>
        <v>11</v>
      </c>
      <c r="H26" s="8">
        <f t="shared" si="0"/>
        <v>9</v>
      </c>
      <c r="I26" s="8">
        <f t="shared" si="0"/>
        <v>1</v>
      </c>
      <c r="J26" s="8">
        <f t="shared" si="0"/>
        <v>9</v>
      </c>
      <c r="K26" s="8">
        <f t="shared" si="0"/>
        <v>2</v>
      </c>
      <c r="L26" s="8">
        <f t="shared" si="0"/>
        <v>10</v>
      </c>
      <c r="M26" s="8">
        <f t="shared" si="0"/>
        <v>14</v>
      </c>
      <c r="N26" s="8">
        <f t="shared" si="0"/>
        <v>8</v>
      </c>
      <c r="O26" s="7">
        <f t="shared" si="0"/>
        <v>7</v>
      </c>
    </row>
    <row r="29" spans="2:5" ht="13.5">
      <c r="B29" s="207" t="s">
        <v>217</v>
      </c>
      <c r="C29" s="207"/>
      <c r="D29" s="207"/>
      <c r="E29" s="207"/>
    </row>
    <row r="30" spans="2:15" ht="13.5">
      <c r="B30" s="1"/>
      <c r="C30" s="201" t="s">
        <v>215</v>
      </c>
      <c r="D30" s="201"/>
      <c r="E30" s="201"/>
      <c r="F30" s="201"/>
      <c r="G30" s="201"/>
      <c r="H30" s="201"/>
      <c r="I30" s="201"/>
      <c r="J30" s="201" t="s">
        <v>216</v>
      </c>
      <c r="K30" s="201"/>
      <c r="L30" s="201"/>
      <c r="M30" s="201"/>
      <c r="N30" s="201"/>
      <c r="O30" s="201"/>
    </row>
    <row r="31" spans="2:15" ht="13.5">
      <c r="B31" s="82" t="s">
        <v>0</v>
      </c>
      <c r="C31" s="313"/>
      <c r="D31" s="313"/>
      <c r="E31" s="313"/>
      <c r="F31" s="313"/>
      <c r="G31" s="313"/>
      <c r="H31" s="313"/>
      <c r="I31" s="313"/>
      <c r="J31" s="313" t="s">
        <v>303</v>
      </c>
      <c r="K31" s="313"/>
      <c r="L31" s="313"/>
      <c r="M31" s="313"/>
      <c r="N31" s="313"/>
      <c r="O31" s="313"/>
    </row>
    <row r="32" spans="2:15" ht="13.5">
      <c r="B32" s="83" t="s">
        <v>1</v>
      </c>
      <c r="C32" s="307"/>
      <c r="D32" s="307"/>
      <c r="E32" s="307"/>
      <c r="F32" s="307"/>
      <c r="G32" s="307"/>
      <c r="H32" s="307"/>
      <c r="I32" s="307"/>
      <c r="J32" s="307"/>
      <c r="K32" s="307"/>
      <c r="L32" s="307"/>
      <c r="M32" s="307"/>
      <c r="N32" s="307"/>
      <c r="O32" s="307"/>
    </row>
    <row r="33" spans="2:15" ht="13.5">
      <c r="B33" s="83" t="s">
        <v>2</v>
      </c>
      <c r="C33" s="307"/>
      <c r="D33" s="307"/>
      <c r="E33" s="307"/>
      <c r="F33" s="307"/>
      <c r="G33" s="307"/>
      <c r="H33" s="307"/>
      <c r="I33" s="307"/>
      <c r="J33" s="307" t="s">
        <v>326</v>
      </c>
      <c r="K33" s="307"/>
      <c r="L33" s="307"/>
      <c r="M33" s="307"/>
      <c r="N33" s="307"/>
      <c r="O33" s="307"/>
    </row>
    <row r="34" spans="2:15" ht="13.5">
      <c r="B34" s="83" t="s">
        <v>3</v>
      </c>
      <c r="C34" s="307"/>
      <c r="D34" s="307"/>
      <c r="E34" s="307"/>
      <c r="F34" s="307"/>
      <c r="G34" s="307"/>
      <c r="H34" s="307"/>
      <c r="I34" s="307"/>
      <c r="J34" s="307" t="s">
        <v>336</v>
      </c>
      <c r="K34" s="307"/>
      <c r="L34" s="307"/>
      <c r="M34" s="307"/>
      <c r="N34" s="307"/>
      <c r="O34" s="307"/>
    </row>
    <row r="35" spans="2:15" ht="13.5">
      <c r="B35" s="83" t="s">
        <v>4</v>
      </c>
      <c r="C35" s="307"/>
      <c r="D35" s="307"/>
      <c r="E35" s="307"/>
      <c r="F35" s="307"/>
      <c r="G35" s="307"/>
      <c r="H35" s="307"/>
      <c r="I35" s="307"/>
      <c r="J35" s="307"/>
      <c r="K35" s="307"/>
      <c r="L35" s="307"/>
      <c r="M35" s="307"/>
      <c r="N35" s="307"/>
      <c r="O35" s="307"/>
    </row>
    <row r="36" spans="2:15" ht="13.5">
      <c r="B36" s="83" t="s">
        <v>5</v>
      </c>
      <c r="C36" s="307" t="s">
        <v>349</v>
      </c>
      <c r="D36" s="307"/>
      <c r="E36" s="307"/>
      <c r="F36" s="307"/>
      <c r="G36" s="307"/>
      <c r="H36" s="307"/>
      <c r="I36" s="307"/>
      <c r="J36" s="307"/>
      <c r="K36" s="307"/>
      <c r="L36" s="307"/>
      <c r="M36" s="307"/>
      <c r="N36" s="307"/>
      <c r="O36" s="307"/>
    </row>
    <row r="37" spans="2:15" ht="38.25" customHeight="1">
      <c r="B37" s="83" t="s">
        <v>6</v>
      </c>
      <c r="C37" s="317" t="s">
        <v>355</v>
      </c>
      <c r="D37" s="318"/>
      <c r="E37" s="318"/>
      <c r="F37" s="318"/>
      <c r="G37" s="318"/>
      <c r="H37" s="318"/>
      <c r="I37" s="318"/>
      <c r="J37" s="307"/>
      <c r="K37" s="307"/>
      <c r="L37" s="307"/>
      <c r="M37" s="307"/>
      <c r="N37" s="307"/>
      <c r="O37" s="307"/>
    </row>
    <row r="38" spans="2:15" ht="13.5">
      <c r="B38" s="83" t="s">
        <v>7</v>
      </c>
      <c r="C38" s="307"/>
      <c r="D38" s="307"/>
      <c r="E38" s="307"/>
      <c r="F38" s="307"/>
      <c r="G38" s="307"/>
      <c r="H38" s="307"/>
      <c r="I38" s="307"/>
      <c r="J38" s="307" t="s">
        <v>367</v>
      </c>
      <c r="K38" s="307"/>
      <c r="L38" s="307"/>
      <c r="M38" s="307"/>
      <c r="N38" s="307"/>
      <c r="O38" s="307"/>
    </row>
    <row r="39" spans="2:15" ht="13.5">
      <c r="B39" s="83" t="s">
        <v>8</v>
      </c>
      <c r="C39" s="307"/>
      <c r="D39" s="307"/>
      <c r="E39" s="307"/>
      <c r="F39" s="307"/>
      <c r="G39" s="307"/>
      <c r="H39" s="307"/>
      <c r="I39" s="307"/>
      <c r="J39" s="307"/>
      <c r="K39" s="307"/>
      <c r="L39" s="307"/>
      <c r="M39" s="307"/>
      <c r="N39" s="307"/>
      <c r="O39" s="307"/>
    </row>
    <row r="40" spans="2:15" ht="13.5">
      <c r="B40" s="83" t="s">
        <v>9</v>
      </c>
      <c r="C40" s="307"/>
      <c r="D40" s="307"/>
      <c r="E40" s="307"/>
      <c r="F40" s="307"/>
      <c r="G40" s="307"/>
      <c r="H40" s="307"/>
      <c r="I40" s="307"/>
      <c r="J40" s="307"/>
      <c r="K40" s="307"/>
      <c r="L40" s="307"/>
      <c r="M40" s="307"/>
      <c r="N40" s="307"/>
      <c r="O40" s="307"/>
    </row>
    <row r="41" spans="2:15" ht="13.5">
      <c r="B41" s="83" t="s">
        <v>10</v>
      </c>
      <c r="C41" s="307" t="s">
        <v>392</v>
      </c>
      <c r="D41" s="307"/>
      <c r="E41" s="307"/>
      <c r="F41" s="307"/>
      <c r="G41" s="307"/>
      <c r="H41" s="307"/>
      <c r="I41" s="307"/>
      <c r="J41" s="307"/>
      <c r="K41" s="307"/>
      <c r="L41" s="307"/>
      <c r="M41" s="307"/>
      <c r="N41" s="307"/>
      <c r="O41" s="307"/>
    </row>
    <row r="42" spans="2:15" ht="13.5">
      <c r="B42" s="83" t="s">
        <v>11</v>
      </c>
      <c r="C42" s="309"/>
      <c r="D42" s="309"/>
      <c r="E42" s="309"/>
      <c r="F42" s="309"/>
      <c r="G42" s="309"/>
      <c r="H42" s="309"/>
      <c r="I42" s="309"/>
      <c r="J42" s="307" t="s">
        <v>483</v>
      </c>
      <c r="K42" s="307"/>
      <c r="L42" s="307"/>
      <c r="M42" s="307"/>
      <c r="N42" s="307"/>
      <c r="O42" s="307"/>
    </row>
    <row r="43" spans="2:15" ht="13.5">
      <c r="B43" s="83" t="s">
        <v>12</v>
      </c>
      <c r="C43" s="307"/>
      <c r="D43" s="307"/>
      <c r="E43" s="307"/>
      <c r="F43" s="307"/>
      <c r="G43" s="307"/>
      <c r="H43" s="307"/>
      <c r="I43" s="307"/>
      <c r="J43" s="307" t="s">
        <v>411</v>
      </c>
      <c r="K43" s="307"/>
      <c r="L43" s="307"/>
      <c r="M43" s="307"/>
      <c r="N43" s="307"/>
      <c r="O43" s="307"/>
    </row>
    <row r="44" spans="2:15" ht="13.5">
      <c r="B44" s="83" t="s">
        <v>13</v>
      </c>
      <c r="C44" s="307"/>
      <c r="D44" s="307"/>
      <c r="E44" s="307"/>
      <c r="F44" s="307"/>
      <c r="G44" s="307"/>
      <c r="H44" s="307"/>
      <c r="I44" s="307"/>
      <c r="J44" s="307"/>
      <c r="K44" s="307"/>
      <c r="L44" s="307"/>
      <c r="M44" s="307"/>
      <c r="N44" s="307"/>
      <c r="O44" s="307"/>
    </row>
    <row r="45" spans="2:15" ht="13.5">
      <c r="B45" s="83" t="s">
        <v>14</v>
      </c>
      <c r="C45" s="307"/>
      <c r="D45" s="307"/>
      <c r="E45" s="307"/>
      <c r="F45" s="307"/>
      <c r="G45" s="307"/>
      <c r="H45" s="307"/>
      <c r="I45" s="307"/>
      <c r="J45" s="307"/>
      <c r="K45" s="307"/>
      <c r="L45" s="307"/>
      <c r="M45" s="307"/>
      <c r="N45" s="307"/>
      <c r="O45" s="307"/>
    </row>
    <row r="46" spans="2:15" ht="13.5">
      <c r="B46" s="83" t="s">
        <v>15</v>
      </c>
      <c r="C46" s="307"/>
      <c r="D46" s="307"/>
      <c r="E46" s="307"/>
      <c r="F46" s="307"/>
      <c r="G46" s="307"/>
      <c r="H46" s="307"/>
      <c r="I46" s="307"/>
      <c r="J46" s="307"/>
      <c r="K46" s="307"/>
      <c r="L46" s="307"/>
      <c r="M46" s="307"/>
      <c r="N46" s="307"/>
      <c r="O46" s="307"/>
    </row>
    <row r="47" spans="2:15" ht="13.5">
      <c r="B47" s="54" t="s">
        <v>16</v>
      </c>
      <c r="C47" s="314" t="s">
        <v>440</v>
      </c>
      <c r="D47" s="314"/>
      <c r="E47" s="314"/>
      <c r="F47" s="314"/>
      <c r="G47" s="314"/>
      <c r="H47" s="314"/>
      <c r="I47" s="314"/>
      <c r="J47" s="308"/>
      <c r="K47" s="308"/>
      <c r="L47" s="308"/>
      <c r="M47" s="308"/>
      <c r="N47" s="308"/>
      <c r="O47" s="308"/>
    </row>
    <row r="48" spans="2:15" ht="13.5">
      <c r="B48" s="84"/>
      <c r="C48" s="85"/>
      <c r="D48" s="85"/>
      <c r="E48" s="85"/>
      <c r="F48" s="85"/>
      <c r="G48" s="85"/>
      <c r="H48" s="85"/>
      <c r="I48" s="85"/>
      <c r="J48" s="85"/>
      <c r="K48" s="85"/>
      <c r="L48" s="85"/>
      <c r="M48" s="85"/>
      <c r="N48" s="85"/>
      <c r="O48" s="85"/>
    </row>
    <row r="49" spans="2:4" ht="13.5">
      <c r="B49" s="207" t="s">
        <v>218</v>
      </c>
      <c r="C49" s="207"/>
      <c r="D49" s="207"/>
    </row>
    <row r="50" spans="2:15" ht="13.5">
      <c r="B50" s="1"/>
      <c r="C50" s="201" t="s">
        <v>219</v>
      </c>
      <c r="D50" s="201"/>
      <c r="E50" s="201"/>
      <c r="F50" s="201"/>
      <c r="G50" s="201"/>
      <c r="H50" s="201"/>
      <c r="I50" s="201"/>
      <c r="J50" s="201" t="s">
        <v>220</v>
      </c>
      <c r="K50" s="201"/>
      <c r="L50" s="201"/>
      <c r="M50" s="201"/>
      <c r="N50" s="201"/>
      <c r="O50" s="201"/>
    </row>
    <row r="51" spans="2:15" ht="25.5" customHeight="1">
      <c r="B51" s="82" t="s">
        <v>0</v>
      </c>
      <c r="C51" s="315" t="s">
        <v>304</v>
      </c>
      <c r="D51" s="316"/>
      <c r="E51" s="316"/>
      <c r="F51" s="316"/>
      <c r="G51" s="316"/>
      <c r="H51" s="316"/>
      <c r="I51" s="316"/>
      <c r="J51" s="315" t="s">
        <v>305</v>
      </c>
      <c r="K51" s="316"/>
      <c r="L51" s="316"/>
      <c r="M51" s="316"/>
      <c r="N51" s="316"/>
      <c r="O51" s="316"/>
    </row>
    <row r="52" spans="2:15" ht="13.5" customHeight="1">
      <c r="B52" s="83" t="s">
        <v>1</v>
      </c>
      <c r="C52" s="311"/>
      <c r="D52" s="312"/>
      <c r="E52" s="312"/>
      <c r="F52" s="312"/>
      <c r="G52" s="312"/>
      <c r="H52" s="312"/>
      <c r="I52" s="312"/>
      <c r="J52" s="311"/>
      <c r="K52" s="312"/>
      <c r="L52" s="312"/>
      <c r="M52" s="312"/>
      <c r="N52" s="312"/>
      <c r="O52" s="312"/>
    </row>
    <row r="53" spans="2:15" ht="13.5">
      <c r="B53" s="83" t="s">
        <v>2</v>
      </c>
      <c r="C53" s="307"/>
      <c r="D53" s="307"/>
      <c r="E53" s="307"/>
      <c r="F53" s="307"/>
      <c r="G53" s="307"/>
      <c r="H53" s="307"/>
      <c r="I53" s="307"/>
      <c r="J53" s="307"/>
      <c r="K53" s="307"/>
      <c r="L53" s="307"/>
      <c r="M53" s="307"/>
      <c r="N53" s="307"/>
      <c r="O53" s="307"/>
    </row>
    <row r="54" spans="2:15" ht="36.75" customHeight="1">
      <c r="B54" s="83" t="s">
        <v>3</v>
      </c>
      <c r="C54" s="311" t="s">
        <v>338</v>
      </c>
      <c r="D54" s="312"/>
      <c r="E54" s="312"/>
      <c r="F54" s="312"/>
      <c r="G54" s="312"/>
      <c r="H54" s="312"/>
      <c r="I54" s="312"/>
      <c r="J54" s="311" t="s">
        <v>337</v>
      </c>
      <c r="K54" s="312"/>
      <c r="L54" s="312"/>
      <c r="M54" s="312"/>
      <c r="N54" s="312"/>
      <c r="O54" s="312"/>
    </row>
    <row r="55" spans="2:15" ht="13.5">
      <c r="B55" s="83" t="s">
        <v>4</v>
      </c>
      <c r="C55" s="307" t="s">
        <v>454</v>
      </c>
      <c r="D55" s="307"/>
      <c r="E55" s="307"/>
      <c r="F55" s="307"/>
      <c r="G55" s="307"/>
      <c r="H55" s="307"/>
      <c r="I55" s="307"/>
      <c r="J55" s="307" t="s">
        <v>454</v>
      </c>
      <c r="K55" s="307"/>
      <c r="L55" s="307"/>
      <c r="M55" s="307"/>
      <c r="N55" s="307"/>
      <c r="O55" s="307"/>
    </row>
    <row r="56" spans="2:15" ht="13.5">
      <c r="B56" s="83" t="s">
        <v>5</v>
      </c>
      <c r="C56" s="307"/>
      <c r="D56" s="307"/>
      <c r="E56" s="307"/>
      <c r="F56" s="307"/>
      <c r="G56" s="307"/>
      <c r="H56" s="307"/>
      <c r="I56" s="307"/>
      <c r="J56" s="307"/>
      <c r="K56" s="307"/>
      <c r="L56" s="307"/>
      <c r="M56" s="307"/>
      <c r="N56" s="307"/>
      <c r="O56" s="307"/>
    </row>
    <row r="57" spans="2:15" ht="13.5">
      <c r="B57" s="83" t="s">
        <v>6</v>
      </c>
      <c r="C57" s="307" t="s">
        <v>356</v>
      </c>
      <c r="D57" s="307"/>
      <c r="E57" s="307"/>
      <c r="F57" s="307"/>
      <c r="G57" s="307"/>
      <c r="H57" s="307"/>
      <c r="I57" s="307"/>
      <c r="J57" s="309" t="s">
        <v>357</v>
      </c>
      <c r="K57" s="309"/>
      <c r="L57" s="309"/>
      <c r="M57" s="309"/>
      <c r="N57" s="309"/>
      <c r="O57" s="309"/>
    </row>
    <row r="58" spans="2:15" ht="13.5">
      <c r="B58" s="83" t="s">
        <v>7</v>
      </c>
      <c r="C58" s="307"/>
      <c r="D58" s="307"/>
      <c r="E58" s="307"/>
      <c r="F58" s="307"/>
      <c r="G58" s="307"/>
      <c r="H58" s="307"/>
      <c r="I58" s="307"/>
      <c r="J58" s="307"/>
      <c r="K58" s="307"/>
      <c r="L58" s="307"/>
      <c r="M58" s="307"/>
      <c r="N58" s="307"/>
      <c r="O58" s="307"/>
    </row>
    <row r="59" spans="2:15" ht="13.5">
      <c r="B59" s="83" t="s">
        <v>8</v>
      </c>
      <c r="C59" s="307"/>
      <c r="D59" s="307"/>
      <c r="E59" s="307"/>
      <c r="F59" s="307"/>
      <c r="G59" s="307"/>
      <c r="H59" s="307"/>
      <c r="I59" s="307"/>
      <c r="J59" s="307"/>
      <c r="K59" s="307"/>
      <c r="L59" s="307"/>
      <c r="M59" s="307"/>
      <c r="N59" s="307"/>
      <c r="O59" s="307"/>
    </row>
    <row r="60" spans="2:15" ht="13.5">
      <c r="B60" s="83" t="s">
        <v>9</v>
      </c>
      <c r="C60" s="307"/>
      <c r="D60" s="307"/>
      <c r="E60" s="307"/>
      <c r="F60" s="307"/>
      <c r="G60" s="307"/>
      <c r="H60" s="307"/>
      <c r="I60" s="307"/>
      <c r="J60" s="307"/>
      <c r="K60" s="307"/>
      <c r="L60" s="307"/>
      <c r="M60" s="307"/>
      <c r="N60" s="307"/>
      <c r="O60" s="307"/>
    </row>
    <row r="61" spans="2:15" ht="13.5">
      <c r="B61" s="83" t="s">
        <v>10</v>
      </c>
      <c r="C61" s="307"/>
      <c r="D61" s="307"/>
      <c r="E61" s="307"/>
      <c r="F61" s="307"/>
      <c r="G61" s="307"/>
      <c r="H61" s="307"/>
      <c r="I61" s="307"/>
      <c r="J61" s="307"/>
      <c r="K61" s="307"/>
      <c r="L61" s="307"/>
      <c r="M61" s="307"/>
      <c r="N61" s="307"/>
      <c r="O61" s="307"/>
    </row>
    <row r="62" spans="2:15" ht="13.5">
      <c r="B62" s="83" t="s">
        <v>11</v>
      </c>
      <c r="C62" s="309" t="s">
        <v>488</v>
      </c>
      <c r="D62" s="309"/>
      <c r="E62" s="309"/>
      <c r="F62" s="309"/>
      <c r="G62" s="309"/>
      <c r="H62" s="309"/>
      <c r="I62" s="309"/>
      <c r="J62" s="309" t="s">
        <v>489</v>
      </c>
      <c r="K62" s="309"/>
      <c r="L62" s="309"/>
      <c r="M62" s="309"/>
      <c r="N62" s="309"/>
      <c r="O62" s="309"/>
    </row>
    <row r="63" spans="2:15" ht="13.5">
      <c r="B63" s="83" t="s">
        <v>12</v>
      </c>
      <c r="C63" s="307"/>
      <c r="D63" s="307"/>
      <c r="E63" s="307"/>
      <c r="F63" s="307"/>
      <c r="G63" s="307"/>
      <c r="H63" s="307"/>
      <c r="I63" s="307"/>
      <c r="J63" s="307"/>
      <c r="K63" s="307"/>
      <c r="L63" s="307"/>
      <c r="M63" s="307"/>
      <c r="N63" s="307"/>
      <c r="O63" s="307"/>
    </row>
    <row r="64" spans="2:15" ht="13.5">
      <c r="B64" s="83" t="s">
        <v>13</v>
      </c>
      <c r="C64" s="307"/>
      <c r="D64" s="307"/>
      <c r="E64" s="307"/>
      <c r="F64" s="307"/>
      <c r="G64" s="307"/>
      <c r="H64" s="307"/>
      <c r="I64" s="307"/>
      <c r="J64" s="307"/>
      <c r="K64" s="307"/>
      <c r="L64" s="307"/>
      <c r="M64" s="307"/>
      <c r="N64" s="307"/>
      <c r="O64" s="307"/>
    </row>
    <row r="65" spans="2:15" ht="25.5" customHeight="1">
      <c r="B65" s="83" t="s">
        <v>14</v>
      </c>
      <c r="C65" s="310" t="s">
        <v>432</v>
      </c>
      <c r="D65" s="310"/>
      <c r="E65" s="310"/>
      <c r="F65" s="310"/>
      <c r="G65" s="310"/>
      <c r="H65" s="310"/>
      <c r="I65" s="310"/>
      <c r="J65" s="307"/>
      <c r="K65" s="307"/>
      <c r="L65" s="307"/>
      <c r="M65" s="307"/>
      <c r="N65" s="307"/>
      <c r="O65" s="307"/>
    </row>
    <row r="66" spans="2:15" ht="13.5">
      <c r="B66" s="83" t="s">
        <v>15</v>
      </c>
      <c r="C66" s="307"/>
      <c r="D66" s="307"/>
      <c r="E66" s="307"/>
      <c r="F66" s="307"/>
      <c r="G66" s="307"/>
      <c r="H66" s="307"/>
      <c r="I66" s="307"/>
      <c r="J66" s="307"/>
      <c r="K66" s="307"/>
      <c r="L66" s="307"/>
      <c r="M66" s="307"/>
      <c r="N66" s="307"/>
      <c r="O66" s="307"/>
    </row>
    <row r="67" spans="2:15" ht="13.5">
      <c r="B67" s="54" t="s">
        <v>16</v>
      </c>
      <c r="C67" s="308" t="s">
        <v>441</v>
      </c>
      <c r="D67" s="308"/>
      <c r="E67" s="308"/>
      <c r="F67" s="308"/>
      <c r="G67" s="308"/>
      <c r="H67" s="308"/>
      <c r="I67" s="308"/>
      <c r="J67" s="308" t="s">
        <v>442</v>
      </c>
      <c r="K67" s="308"/>
      <c r="L67" s="308"/>
      <c r="M67" s="308"/>
      <c r="N67" s="308"/>
      <c r="O67" s="308"/>
    </row>
    <row r="68" spans="2:15" ht="13.5">
      <c r="B68" s="19"/>
      <c r="C68" s="87"/>
      <c r="D68" s="87"/>
      <c r="E68" s="87"/>
      <c r="F68" s="87"/>
      <c r="G68" s="87"/>
      <c r="H68" s="87"/>
      <c r="I68" s="87"/>
      <c r="J68" s="87"/>
      <c r="K68" s="87"/>
      <c r="L68" s="87"/>
      <c r="M68" s="87"/>
      <c r="N68" s="87"/>
      <c r="O68" s="87"/>
    </row>
    <row r="69" spans="2:15" ht="13.5">
      <c r="B69" s="19"/>
      <c r="C69" s="87"/>
      <c r="D69" s="87"/>
      <c r="E69" s="87"/>
      <c r="F69" s="87"/>
      <c r="G69" s="87"/>
      <c r="H69" s="87"/>
      <c r="I69" s="87"/>
      <c r="J69" s="87"/>
      <c r="K69" s="87"/>
      <c r="L69" s="87"/>
      <c r="M69" s="87"/>
      <c r="N69" s="87"/>
      <c r="O69" s="87"/>
    </row>
    <row r="70" spans="2:15" ht="13.5">
      <c r="B70" s="19"/>
      <c r="C70" s="87"/>
      <c r="D70" s="87"/>
      <c r="E70" s="87"/>
      <c r="F70" s="87"/>
      <c r="G70" s="87"/>
      <c r="H70" s="87"/>
      <c r="I70" s="87"/>
      <c r="J70" s="87"/>
      <c r="K70" s="87"/>
      <c r="L70" s="87"/>
      <c r="M70" s="87"/>
      <c r="N70" s="87"/>
      <c r="O70" s="87"/>
    </row>
    <row r="71" spans="2:15" ht="13.5">
      <c r="B71" s="19"/>
      <c r="C71" s="87"/>
      <c r="D71" s="87"/>
      <c r="E71" s="87"/>
      <c r="F71" s="87"/>
      <c r="G71" s="87"/>
      <c r="H71" s="87"/>
      <c r="I71" s="87"/>
      <c r="J71" s="87"/>
      <c r="K71" s="87"/>
      <c r="L71" s="87"/>
      <c r="M71" s="87"/>
      <c r="N71" s="87"/>
      <c r="O71" s="87"/>
    </row>
    <row r="72" spans="2:15" ht="13.5">
      <c r="B72" s="19"/>
      <c r="C72" s="87"/>
      <c r="D72" s="87"/>
      <c r="E72" s="87"/>
      <c r="F72" s="87"/>
      <c r="G72" s="87"/>
      <c r="H72" s="87"/>
      <c r="I72" s="87"/>
      <c r="J72" s="87"/>
      <c r="K72" s="87"/>
      <c r="L72" s="87"/>
      <c r="M72" s="87"/>
      <c r="N72" s="87"/>
      <c r="O72" s="87"/>
    </row>
    <row r="73" spans="2:15" ht="13.5">
      <c r="B73" s="19"/>
      <c r="C73" s="87"/>
      <c r="D73" s="87"/>
      <c r="E73" s="87"/>
      <c r="F73" s="87"/>
      <c r="G73" s="87"/>
      <c r="H73" s="87"/>
      <c r="I73" s="87"/>
      <c r="J73" s="87"/>
      <c r="K73" s="87"/>
      <c r="L73" s="87"/>
      <c r="M73" s="87"/>
      <c r="N73" s="87"/>
      <c r="O73" s="87"/>
    </row>
    <row r="74" spans="2:15" ht="13.5">
      <c r="B74" s="19"/>
      <c r="C74" s="87"/>
      <c r="D74" s="87"/>
      <c r="E74" s="87"/>
      <c r="F74" s="87"/>
      <c r="G74" s="87"/>
      <c r="H74" s="87"/>
      <c r="I74" s="87"/>
      <c r="J74" s="87"/>
      <c r="K74" s="87"/>
      <c r="L74" s="87"/>
      <c r="M74" s="87"/>
      <c r="N74" s="87"/>
      <c r="O74" s="87"/>
    </row>
    <row r="75" spans="2:15" ht="13.5">
      <c r="B75" s="19"/>
      <c r="C75" s="87"/>
      <c r="D75" s="87"/>
      <c r="E75" s="87"/>
      <c r="F75" s="87"/>
      <c r="G75" s="87"/>
      <c r="H75" s="87"/>
      <c r="I75" s="87"/>
      <c r="J75" s="87"/>
      <c r="K75" s="87"/>
      <c r="L75" s="87"/>
      <c r="M75" s="87"/>
      <c r="N75" s="87"/>
      <c r="O75" s="87"/>
    </row>
    <row r="76" spans="2:15" ht="13.5">
      <c r="B76" s="19"/>
      <c r="C76" s="87"/>
      <c r="D76" s="87"/>
      <c r="E76" s="87"/>
      <c r="F76" s="87"/>
      <c r="G76" s="87"/>
      <c r="H76" s="87"/>
      <c r="I76" s="87"/>
      <c r="J76" s="87"/>
      <c r="K76" s="87"/>
      <c r="L76" s="87"/>
      <c r="M76" s="87"/>
      <c r="N76" s="87"/>
      <c r="O76" s="87"/>
    </row>
    <row r="77" spans="2:15" ht="13.5">
      <c r="B77" s="19"/>
      <c r="C77" s="87"/>
      <c r="D77" s="87"/>
      <c r="E77" s="87"/>
      <c r="F77" s="87"/>
      <c r="G77" s="87"/>
      <c r="H77" s="87"/>
      <c r="I77" s="87"/>
      <c r="J77" s="87"/>
      <c r="K77" s="87"/>
      <c r="L77" s="87"/>
      <c r="M77" s="87"/>
      <c r="N77" s="87"/>
      <c r="O77" s="87"/>
    </row>
    <row r="78" spans="2:15" ht="13.5">
      <c r="B78" s="19"/>
      <c r="C78" s="87"/>
      <c r="D78" s="87"/>
      <c r="E78" s="87"/>
      <c r="F78" s="87"/>
      <c r="G78" s="87"/>
      <c r="H78" s="87"/>
      <c r="I78" s="87"/>
      <c r="J78" s="87"/>
      <c r="K78" s="87"/>
      <c r="L78" s="87"/>
      <c r="M78" s="87"/>
      <c r="N78" s="87"/>
      <c r="O78" s="87"/>
    </row>
    <row r="79" spans="2:15" ht="13.5">
      <c r="B79" s="19"/>
      <c r="C79" s="87"/>
      <c r="D79" s="87"/>
      <c r="E79" s="87"/>
      <c r="F79" s="87"/>
      <c r="G79" s="87"/>
      <c r="H79" s="87"/>
      <c r="I79" s="87"/>
      <c r="J79" s="87"/>
      <c r="K79" s="87"/>
      <c r="L79" s="87"/>
      <c r="M79" s="87"/>
      <c r="N79" s="87"/>
      <c r="O79" s="87"/>
    </row>
    <row r="80" spans="2:15" ht="13.5">
      <c r="B80" s="19"/>
      <c r="C80" s="87"/>
      <c r="D80" s="87"/>
      <c r="E80" s="87"/>
      <c r="F80" s="87"/>
      <c r="G80" s="87"/>
      <c r="H80" s="87"/>
      <c r="I80" s="87"/>
      <c r="J80" s="87"/>
      <c r="K80" s="87"/>
      <c r="L80" s="87"/>
      <c r="M80" s="87"/>
      <c r="N80" s="87"/>
      <c r="O80" s="87"/>
    </row>
    <row r="81" spans="2:15" ht="13.5">
      <c r="B81" s="19"/>
      <c r="C81" s="87"/>
      <c r="D81" s="87"/>
      <c r="E81" s="87"/>
      <c r="F81" s="87"/>
      <c r="G81" s="87"/>
      <c r="H81" s="87"/>
      <c r="I81" s="87"/>
      <c r="J81" s="87"/>
      <c r="K81" s="87"/>
      <c r="L81" s="87"/>
      <c r="M81" s="87"/>
      <c r="N81" s="87"/>
      <c r="O81" s="87"/>
    </row>
    <row r="82" spans="2:15" ht="13.5">
      <c r="B82" s="19"/>
      <c r="C82" s="87"/>
      <c r="D82" s="87"/>
      <c r="E82" s="87"/>
      <c r="F82" s="87"/>
      <c r="G82" s="87"/>
      <c r="H82" s="87"/>
      <c r="I82" s="87"/>
      <c r="J82" s="87"/>
      <c r="K82" s="87"/>
      <c r="L82" s="87"/>
      <c r="M82" s="87"/>
      <c r="N82" s="87"/>
      <c r="O82" s="87"/>
    </row>
    <row r="83" spans="2:15" ht="13.5">
      <c r="B83" s="19"/>
      <c r="C83" s="87"/>
      <c r="D83" s="87"/>
      <c r="E83" s="87"/>
      <c r="F83" s="87"/>
      <c r="G83" s="87"/>
      <c r="H83" s="87"/>
      <c r="I83" s="87"/>
      <c r="J83" s="87"/>
      <c r="K83" s="87"/>
      <c r="L83" s="87"/>
      <c r="M83" s="87"/>
      <c r="N83" s="87"/>
      <c r="O83" s="87"/>
    </row>
    <row r="84" spans="2:4" ht="13.5">
      <c r="B84" s="207" t="s">
        <v>227</v>
      </c>
      <c r="C84" s="207"/>
      <c r="D84" s="207"/>
    </row>
    <row r="85" spans="2:11" ht="13.5">
      <c r="B85" s="306"/>
      <c r="C85" s="303" t="s">
        <v>221</v>
      </c>
      <c r="D85" s="303"/>
      <c r="E85" s="303"/>
      <c r="F85" s="304" t="s">
        <v>225</v>
      </c>
      <c r="G85" s="304"/>
      <c r="H85" s="304"/>
      <c r="I85" s="304" t="s">
        <v>226</v>
      </c>
      <c r="J85" s="304"/>
      <c r="K85" s="304"/>
    </row>
    <row r="86" spans="2:11" ht="13.5">
      <c r="B86" s="307"/>
      <c r="C86" s="124" t="s">
        <v>222</v>
      </c>
      <c r="D86" s="131" t="s">
        <v>223</v>
      </c>
      <c r="E86" s="127" t="s">
        <v>224</v>
      </c>
      <c r="F86" s="305"/>
      <c r="G86" s="305"/>
      <c r="H86" s="305"/>
      <c r="I86" s="305"/>
      <c r="J86" s="305"/>
      <c r="K86" s="305"/>
    </row>
    <row r="87" spans="2:11" ht="13.5">
      <c r="B87" s="83" t="s">
        <v>0</v>
      </c>
      <c r="C87" s="125"/>
      <c r="D87" s="132"/>
      <c r="E87" s="128"/>
      <c r="F87" s="300"/>
      <c r="G87" s="301"/>
      <c r="H87" s="302"/>
      <c r="I87" s="300"/>
      <c r="J87" s="301"/>
      <c r="K87" s="302"/>
    </row>
    <row r="88" spans="2:11" ht="13.5">
      <c r="B88" s="83" t="s">
        <v>1</v>
      </c>
      <c r="C88" s="99"/>
      <c r="D88" s="133"/>
      <c r="E88" s="129"/>
      <c r="F88" s="294"/>
      <c r="G88" s="295"/>
      <c r="H88" s="296"/>
      <c r="I88" s="294"/>
      <c r="J88" s="295"/>
      <c r="K88" s="296"/>
    </row>
    <row r="89" spans="2:11" ht="13.5">
      <c r="B89" s="83" t="s">
        <v>2</v>
      </c>
      <c r="C89" s="99" t="s">
        <v>327</v>
      </c>
      <c r="D89" s="133"/>
      <c r="E89" s="129" t="s">
        <v>295</v>
      </c>
      <c r="F89" s="294" t="s">
        <v>328</v>
      </c>
      <c r="G89" s="295"/>
      <c r="H89" s="296"/>
      <c r="I89" s="294"/>
      <c r="J89" s="295"/>
      <c r="K89" s="296"/>
    </row>
    <row r="90" spans="2:11" ht="13.5">
      <c r="B90" s="83" t="s">
        <v>3</v>
      </c>
      <c r="C90" s="99"/>
      <c r="D90" s="133"/>
      <c r="E90" s="129"/>
      <c r="F90" s="294"/>
      <c r="G90" s="295"/>
      <c r="H90" s="296"/>
      <c r="I90" s="294"/>
      <c r="J90" s="295"/>
      <c r="K90" s="296"/>
    </row>
    <row r="91" spans="2:11" ht="13.5">
      <c r="B91" s="83" t="s">
        <v>4</v>
      </c>
      <c r="C91" s="99"/>
      <c r="D91" s="133"/>
      <c r="E91" s="129"/>
      <c r="F91" s="294"/>
      <c r="G91" s="295"/>
      <c r="H91" s="296"/>
      <c r="I91" s="294"/>
      <c r="J91" s="295"/>
      <c r="K91" s="296"/>
    </row>
    <row r="92" spans="2:11" ht="13.5">
      <c r="B92" s="83" t="s">
        <v>5</v>
      </c>
      <c r="C92" s="99"/>
      <c r="D92" s="133"/>
      <c r="E92" s="129"/>
      <c r="F92" s="294"/>
      <c r="G92" s="295"/>
      <c r="H92" s="296"/>
      <c r="I92" s="294"/>
      <c r="J92" s="295"/>
      <c r="K92" s="296"/>
    </row>
    <row r="93" spans="2:11" ht="13.5">
      <c r="B93" s="83" t="s">
        <v>6</v>
      </c>
      <c r="C93" s="99"/>
      <c r="D93" s="133"/>
      <c r="E93" s="129"/>
      <c r="F93" s="294"/>
      <c r="G93" s="295"/>
      <c r="H93" s="296"/>
      <c r="I93" s="294"/>
      <c r="J93" s="295"/>
      <c r="K93" s="296"/>
    </row>
    <row r="94" spans="2:11" ht="13.5">
      <c r="B94" s="83" t="s">
        <v>7</v>
      </c>
      <c r="C94" s="99"/>
      <c r="D94" s="133"/>
      <c r="E94" s="129"/>
      <c r="F94" s="294"/>
      <c r="G94" s="295"/>
      <c r="H94" s="296"/>
      <c r="I94" s="294"/>
      <c r="J94" s="295"/>
      <c r="K94" s="296"/>
    </row>
    <row r="95" spans="2:11" ht="13.5">
      <c r="B95" s="83" t="s">
        <v>8</v>
      </c>
      <c r="C95" s="99"/>
      <c r="D95" s="133"/>
      <c r="E95" s="129"/>
      <c r="F95" s="294"/>
      <c r="G95" s="295"/>
      <c r="H95" s="296"/>
      <c r="I95" s="294"/>
      <c r="J95" s="295"/>
      <c r="K95" s="296"/>
    </row>
    <row r="96" spans="2:11" ht="13.5">
      <c r="B96" s="83" t="s">
        <v>9</v>
      </c>
      <c r="C96" s="99"/>
      <c r="D96" s="133"/>
      <c r="E96" s="129"/>
      <c r="F96" s="294"/>
      <c r="G96" s="295"/>
      <c r="H96" s="296"/>
      <c r="I96" s="294"/>
      <c r="J96" s="295"/>
      <c r="K96" s="296"/>
    </row>
    <row r="97" spans="2:11" ht="13.5">
      <c r="B97" s="83" t="s">
        <v>10</v>
      </c>
      <c r="C97" s="99"/>
      <c r="D97" s="133"/>
      <c r="E97" s="129"/>
      <c r="F97" s="294"/>
      <c r="G97" s="295"/>
      <c r="H97" s="296"/>
      <c r="I97" s="294"/>
      <c r="J97" s="295"/>
      <c r="K97" s="296"/>
    </row>
    <row r="98" spans="2:11" ht="13.5">
      <c r="B98" s="83" t="s">
        <v>11</v>
      </c>
      <c r="C98" s="99">
        <v>1.3</v>
      </c>
      <c r="D98" s="133"/>
      <c r="E98" s="129" t="s">
        <v>295</v>
      </c>
      <c r="F98" s="294" t="s">
        <v>404</v>
      </c>
      <c r="G98" s="295"/>
      <c r="H98" s="296"/>
      <c r="I98" s="294"/>
      <c r="J98" s="295"/>
      <c r="K98" s="296"/>
    </row>
    <row r="99" spans="2:11" ht="13.5">
      <c r="B99" s="83" t="s">
        <v>12</v>
      </c>
      <c r="C99" s="99"/>
      <c r="D99" s="133"/>
      <c r="E99" s="129"/>
      <c r="F99" s="294"/>
      <c r="G99" s="295"/>
      <c r="H99" s="296"/>
      <c r="I99" s="294"/>
      <c r="J99" s="295"/>
      <c r="K99" s="296"/>
    </row>
    <row r="100" spans="2:11" ht="13.5">
      <c r="B100" s="83" t="s">
        <v>13</v>
      </c>
      <c r="C100" s="99"/>
      <c r="D100" s="133"/>
      <c r="E100" s="129"/>
      <c r="F100" s="294"/>
      <c r="G100" s="295"/>
      <c r="H100" s="296"/>
      <c r="I100" s="294"/>
      <c r="J100" s="295"/>
      <c r="K100" s="296"/>
    </row>
    <row r="101" spans="2:11" ht="13.5">
      <c r="B101" s="83" t="s">
        <v>14</v>
      </c>
      <c r="C101" s="99"/>
      <c r="D101" s="133"/>
      <c r="E101" s="129"/>
      <c r="F101" s="294"/>
      <c r="G101" s="295"/>
      <c r="H101" s="296"/>
      <c r="I101" s="294"/>
      <c r="J101" s="295"/>
      <c r="K101" s="296"/>
    </row>
    <row r="102" spans="2:11" ht="13.5">
      <c r="B102" s="83" t="s">
        <v>15</v>
      </c>
      <c r="C102" s="99"/>
      <c r="D102" s="133"/>
      <c r="E102" s="129"/>
      <c r="F102" s="294"/>
      <c r="G102" s="295"/>
      <c r="H102" s="296"/>
      <c r="I102" s="294"/>
      <c r="J102" s="295"/>
      <c r="K102" s="296"/>
    </row>
    <row r="103" spans="2:11" ht="13.5">
      <c r="B103" s="86" t="s">
        <v>16</v>
      </c>
      <c r="C103" s="126"/>
      <c r="D103" s="134"/>
      <c r="E103" s="130"/>
      <c r="F103" s="297"/>
      <c r="G103" s="298"/>
      <c r="H103" s="299"/>
      <c r="I103" s="297"/>
      <c r="J103" s="298"/>
      <c r="K103" s="299"/>
    </row>
    <row r="105" spans="2:5" ht="13.5">
      <c r="B105" s="207" t="s">
        <v>233</v>
      </c>
      <c r="C105" s="207"/>
      <c r="D105" s="207"/>
      <c r="E105" s="207"/>
    </row>
    <row r="106" spans="2:7" ht="13.5">
      <c r="B106" s="1"/>
      <c r="C106" s="17" t="s">
        <v>228</v>
      </c>
      <c r="D106" s="37" t="s">
        <v>229</v>
      </c>
      <c r="E106" s="37" t="s">
        <v>230</v>
      </c>
      <c r="F106" s="43" t="s">
        <v>231</v>
      </c>
      <c r="G106" s="21" t="s">
        <v>232</v>
      </c>
    </row>
    <row r="107" spans="2:7" ht="13.5">
      <c r="B107" s="1" t="s">
        <v>0</v>
      </c>
      <c r="C107" s="48"/>
      <c r="D107" s="62">
        <v>314</v>
      </c>
      <c r="E107" s="62">
        <v>7994000</v>
      </c>
      <c r="F107" s="113">
        <f>+D107+C107</f>
        <v>314</v>
      </c>
      <c r="G107" s="31">
        <f>+F107/'１．被保険者数'!F8</f>
        <v>0.010137207425343018</v>
      </c>
    </row>
    <row r="108" spans="2:7" ht="13.5">
      <c r="B108" s="1" t="s">
        <v>1</v>
      </c>
      <c r="C108" s="48">
        <v>0</v>
      </c>
      <c r="D108" s="62">
        <v>24</v>
      </c>
      <c r="E108" s="62">
        <v>855000</v>
      </c>
      <c r="F108" s="113">
        <f aca="true" t="shared" si="1" ref="F108:F123">+D108+C108</f>
        <v>24</v>
      </c>
      <c r="G108" s="31">
        <f>+F108/'１．被保険者数'!F9</f>
        <v>0.006453347674105943</v>
      </c>
    </row>
    <row r="109" spans="2:7" ht="13.5">
      <c r="B109" s="1" t="s">
        <v>2</v>
      </c>
      <c r="C109" s="48">
        <v>3</v>
      </c>
      <c r="D109" s="62">
        <v>62</v>
      </c>
      <c r="E109" s="62">
        <v>2274000</v>
      </c>
      <c r="F109" s="113">
        <f t="shared" si="1"/>
        <v>65</v>
      </c>
      <c r="G109" s="31">
        <f>+F109/'１．被保険者数'!F10</f>
        <v>0.006187529747739172</v>
      </c>
    </row>
    <row r="110" spans="2:7" ht="13.5">
      <c r="B110" s="1" t="s">
        <v>3</v>
      </c>
      <c r="C110" s="48">
        <v>0</v>
      </c>
      <c r="D110" s="62">
        <v>21</v>
      </c>
      <c r="E110" s="62">
        <v>539000</v>
      </c>
      <c r="F110" s="113">
        <f t="shared" si="1"/>
        <v>21</v>
      </c>
      <c r="G110" s="31">
        <f>+F110/'１．被保険者数'!F11</f>
        <v>0.004755434782608696</v>
      </c>
    </row>
    <row r="111" spans="2:7" ht="13.5">
      <c r="B111" s="1" t="s">
        <v>4</v>
      </c>
      <c r="C111" s="48">
        <v>0</v>
      </c>
      <c r="D111" s="62">
        <v>0</v>
      </c>
      <c r="E111" s="62">
        <v>0</v>
      </c>
      <c r="F111" s="113">
        <f t="shared" si="1"/>
        <v>0</v>
      </c>
      <c r="G111" s="31">
        <f>+F111/'１．被保険者数'!F12</f>
        <v>0</v>
      </c>
    </row>
    <row r="112" spans="2:7" ht="13.5">
      <c r="B112" s="1" t="s">
        <v>5</v>
      </c>
      <c r="C112" s="48">
        <v>0</v>
      </c>
      <c r="D112" s="62">
        <v>0</v>
      </c>
      <c r="E112" s="62">
        <v>0</v>
      </c>
      <c r="F112" s="113">
        <f t="shared" si="1"/>
        <v>0</v>
      </c>
      <c r="G112" s="31">
        <f>+F112/'１．被保険者数'!F13</f>
        <v>0</v>
      </c>
    </row>
    <row r="113" spans="2:7" ht="13.5">
      <c r="B113" s="1" t="s">
        <v>6</v>
      </c>
      <c r="C113" s="48">
        <v>1</v>
      </c>
      <c r="D113" s="62">
        <v>21</v>
      </c>
      <c r="E113" s="62">
        <v>883000</v>
      </c>
      <c r="F113" s="113">
        <f t="shared" si="1"/>
        <v>22</v>
      </c>
      <c r="G113" s="31">
        <f>+F113/'１．被保険者数'!F14</f>
        <v>0.0027096933119842345</v>
      </c>
    </row>
    <row r="114" spans="2:7" ht="13.5">
      <c r="B114" s="1" t="s">
        <v>7</v>
      </c>
      <c r="C114" s="48">
        <v>2</v>
      </c>
      <c r="D114" s="62"/>
      <c r="E114" s="62">
        <v>31000</v>
      </c>
      <c r="F114" s="113">
        <f t="shared" si="1"/>
        <v>2</v>
      </c>
      <c r="G114" s="31">
        <f>+F114/'１．被保険者数'!F15</f>
        <v>0.0002054653790836244</v>
      </c>
    </row>
    <row r="115" spans="2:7" ht="13.5">
      <c r="B115" s="1" t="s">
        <v>8</v>
      </c>
      <c r="C115" s="48"/>
      <c r="D115" s="62">
        <v>1</v>
      </c>
      <c r="E115" s="62">
        <v>18000</v>
      </c>
      <c r="F115" s="113">
        <f t="shared" si="1"/>
        <v>1</v>
      </c>
      <c r="G115" s="31">
        <f>+F115/'１．被保険者数'!F16</f>
        <v>0.0003562522265764161</v>
      </c>
    </row>
    <row r="116" spans="2:7" ht="13.5">
      <c r="B116" s="1" t="s">
        <v>9</v>
      </c>
      <c r="C116" s="48"/>
      <c r="D116" s="62"/>
      <c r="E116" s="62"/>
      <c r="F116" s="113">
        <f t="shared" si="1"/>
        <v>0</v>
      </c>
      <c r="G116" s="31">
        <f>+F116/'１．被保険者数'!F17</f>
        <v>0</v>
      </c>
    </row>
    <row r="117" spans="2:7" ht="13.5">
      <c r="B117" s="1" t="s">
        <v>10</v>
      </c>
      <c r="C117" s="48"/>
      <c r="D117" s="62"/>
      <c r="E117" s="62"/>
      <c r="F117" s="113">
        <f t="shared" si="1"/>
        <v>0</v>
      </c>
      <c r="G117" s="31">
        <f>+F117/'１．被保険者数'!F18</f>
        <v>0</v>
      </c>
    </row>
    <row r="118" spans="2:7" ht="13.5">
      <c r="B118" s="1" t="s">
        <v>11</v>
      </c>
      <c r="C118" s="48">
        <v>4</v>
      </c>
      <c r="D118" s="62">
        <v>0</v>
      </c>
      <c r="E118" s="62">
        <v>294000</v>
      </c>
      <c r="F118" s="113">
        <f t="shared" si="1"/>
        <v>4</v>
      </c>
      <c r="G118" s="31">
        <f>+F118/'１．被保険者数'!F19</f>
        <v>0.00047376524931896246</v>
      </c>
    </row>
    <row r="119" spans="2:7" ht="13.5">
      <c r="B119" s="1" t="s">
        <v>12</v>
      </c>
      <c r="C119" s="48">
        <v>0</v>
      </c>
      <c r="D119" s="62">
        <v>4</v>
      </c>
      <c r="E119" s="62">
        <v>367000</v>
      </c>
      <c r="F119" s="113">
        <f t="shared" si="1"/>
        <v>4</v>
      </c>
      <c r="G119" s="31">
        <f>+F119/'１．被保険者数'!F20</f>
        <v>0.0029154518950437317</v>
      </c>
    </row>
    <row r="120" spans="2:7" ht="13.5">
      <c r="B120" s="1" t="s">
        <v>13</v>
      </c>
      <c r="C120" s="48"/>
      <c r="D120" s="62">
        <v>8</v>
      </c>
      <c r="E120" s="62">
        <v>392000</v>
      </c>
      <c r="F120" s="113">
        <f t="shared" si="1"/>
        <v>8</v>
      </c>
      <c r="G120" s="31">
        <f>+F120/'１．被保険者数'!F21</f>
        <v>0.00404040404040404</v>
      </c>
    </row>
    <row r="121" spans="2:7" ht="13.5">
      <c r="B121" s="1" t="s">
        <v>14</v>
      </c>
      <c r="C121" s="48"/>
      <c r="D121" s="62"/>
      <c r="E121" s="62"/>
      <c r="F121" s="113">
        <f t="shared" si="1"/>
        <v>0</v>
      </c>
      <c r="G121" s="31">
        <f>+F121/'１．被保険者数'!F22</f>
        <v>0</v>
      </c>
    </row>
    <row r="122" spans="2:7" ht="13.5">
      <c r="B122" s="1" t="s">
        <v>15</v>
      </c>
      <c r="C122" s="48">
        <v>2</v>
      </c>
      <c r="D122" s="62">
        <v>2</v>
      </c>
      <c r="E122" s="62">
        <v>131000</v>
      </c>
      <c r="F122" s="113">
        <f t="shared" si="1"/>
        <v>4</v>
      </c>
      <c r="G122" s="31">
        <f>+F122/'１．被保険者数'!F23</f>
        <v>0.0037002775208140612</v>
      </c>
    </row>
    <row r="123" spans="2:7" ht="13.5">
      <c r="B123" s="1" t="s">
        <v>16</v>
      </c>
      <c r="C123" s="48">
        <v>0</v>
      </c>
      <c r="D123" s="62">
        <v>0</v>
      </c>
      <c r="E123" s="62"/>
      <c r="F123" s="113">
        <f t="shared" si="1"/>
        <v>0</v>
      </c>
      <c r="G123" s="31">
        <f>+F123/'１．被保険者数'!F24</f>
        <v>0</v>
      </c>
    </row>
    <row r="124" spans="2:7" ht="13.5">
      <c r="B124" s="1"/>
      <c r="C124" s="48"/>
      <c r="D124" s="62"/>
      <c r="E124" s="62"/>
      <c r="F124" s="113"/>
      <c r="G124" s="31"/>
    </row>
    <row r="125" spans="2:7" ht="13.5">
      <c r="B125" s="1" t="s">
        <v>58</v>
      </c>
      <c r="C125" s="48">
        <f>SUM(C107:C123)</f>
        <v>12</v>
      </c>
      <c r="D125" s="62">
        <f>SUM(D107:D123)</f>
        <v>457</v>
      </c>
      <c r="E125" s="62">
        <f>SUM(E107:E123)</f>
        <v>13778000</v>
      </c>
      <c r="F125" s="113">
        <f>SUM(F107:F123)</f>
        <v>469</v>
      </c>
      <c r="G125" s="31">
        <f>+F125/'１．被保険者数'!F26</f>
        <v>0.004905242019830147</v>
      </c>
    </row>
    <row r="126" spans="2:7" ht="13.5">
      <c r="B126" s="19"/>
      <c r="C126" s="20"/>
      <c r="D126" s="20"/>
      <c r="E126" s="20"/>
      <c r="F126" s="20"/>
      <c r="G126" s="19"/>
    </row>
    <row r="127" spans="2:7" ht="13.5">
      <c r="B127" s="19"/>
      <c r="C127" s="20"/>
      <c r="D127" s="20"/>
      <c r="E127" s="20"/>
      <c r="F127" s="20"/>
      <c r="G127" s="19"/>
    </row>
    <row r="128" spans="2:7" ht="13.5">
      <c r="B128" s="19"/>
      <c r="C128" s="20"/>
      <c r="D128" s="20"/>
      <c r="E128" s="20"/>
      <c r="F128" s="20"/>
      <c r="G128" s="19"/>
    </row>
    <row r="130" spans="2:4" ht="13.5">
      <c r="B130" s="203" t="s">
        <v>234</v>
      </c>
      <c r="C130" s="203"/>
      <c r="D130" s="203"/>
    </row>
    <row r="131" spans="2:4" ht="13.5">
      <c r="B131" s="207" t="s">
        <v>240</v>
      </c>
      <c r="C131" s="207"/>
      <c r="D131" s="207"/>
    </row>
    <row r="132" spans="2:12" ht="13.5">
      <c r="B132" s="202"/>
      <c r="C132" s="201" t="s">
        <v>203</v>
      </c>
      <c r="D132" s="232"/>
      <c r="E132" s="201" t="s">
        <v>239</v>
      </c>
      <c r="F132" s="201"/>
      <c r="G132" s="201"/>
      <c r="H132" s="201"/>
      <c r="I132" s="201"/>
      <c r="J132" s="201"/>
      <c r="K132" s="201"/>
      <c r="L132" s="201"/>
    </row>
    <row r="133" spans="2:12" ht="13.5">
      <c r="B133" s="202"/>
      <c r="C133" s="17" t="s">
        <v>148</v>
      </c>
      <c r="D133" s="78" t="s">
        <v>149</v>
      </c>
      <c r="E133" s="14" t="s">
        <v>235</v>
      </c>
      <c r="F133" s="117" t="s">
        <v>236</v>
      </c>
      <c r="G133" s="15" t="s">
        <v>237</v>
      </c>
      <c r="H133" s="201" t="s">
        <v>238</v>
      </c>
      <c r="I133" s="201"/>
      <c r="J133" s="201"/>
      <c r="K133" s="201"/>
      <c r="L133" s="201"/>
    </row>
    <row r="134" spans="2:12" ht="13.5">
      <c r="B134" s="1" t="s">
        <v>0</v>
      </c>
      <c r="C134" s="14" t="s">
        <v>295</v>
      </c>
      <c r="D134" s="117"/>
      <c r="E134" s="14"/>
      <c r="F134" s="117"/>
      <c r="G134" s="15" t="s">
        <v>295</v>
      </c>
      <c r="H134" s="202"/>
      <c r="I134" s="202"/>
      <c r="J134" s="202"/>
      <c r="K134" s="202"/>
      <c r="L134" s="202"/>
    </row>
    <row r="135" spans="2:12" ht="13.5">
      <c r="B135" s="1" t="s">
        <v>1</v>
      </c>
      <c r="C135" s="14" t="s">
        <v>295</v>
      </c>
      <c r="D135" s="117"/>
      <c r="E135" s="14"/>
      <c r="F135" s="117" t="s">
        <v>315</v>
      </c>
      <c r="G135" s="15"/>
      <c r="H135" s="202"/>
      <c r="I135" s="202"/>
      <c r="J135" s="202"/>
      <c r="K135" s="202"/>
      <c r="L135" s="202"/>
    </row>
    <row r="136" spans="2:12" ht="13.5">
      <c r="B136" s="1" t="s">
        <v>2</v>
      </c>
      <c r="C136" s="14" t="s">
        <v>295</v>
      </c>
      <c r="D136" s="117"/>
      <c r="E136" s="14"/>
      <c r="F136" s="117"/>
      <c r="G136" s="15" t="s">
        <v>295</v>
      </c>
      <c r="H136" s="202"/>
      <c r="I136" s="202"/>
      <c r="J136" s="202"/>
      <c r="K136" s="202"/>
      <c r="L136" s="202"/>
    </row>
    <row r="137" spans="2:12" ht="13.5">
      <c r="B137" s="1" t="s">
        <v>3</v>
      </c>
      <c r="C137" s="14" t="s">
        <v>295</v>
      </c>
      <c r="D137" s="117"/>
      <c r="E137" s="14"/>
      <c r="F137" s="117"/>
      <c r="G137" s="15" t="s">
        <v>295</v>
      </c>
      <c r="H137" s="202"/>
      <c r="I137" s="202"/>
      <c r="J137" s="202"/>
      <c r="K137" s="202"/>
      <c r="L137" s="202"/>
    </row>
    <row r="138" spans="2:12" ht="13.5">
      <c r="B138" s="1" t="s">
        <v>4</v>
      </c>
      <c r="C138" s="175" t="s">
        <v>295</v>
      </c>
      <c r="D138" s="117"/>
      <c r="E138" s="14"/>
      <c r="F138" s="177" t="s">
        <v>295</v>
      </c>
      <c r="G138" s="15"/>
      <c r="H138" s="202"/>
      <c r="I138" s="202"/>
      <c r="J138" s="202"/>
      <c r="K138" s="202"/>
      <c r="L138" s="202"/>
    </row>
    <row r="139" spans="2:12" ht="13.5">
      <c r="B139" s="1" t="s">
        <v>5</v>
      </c>
      <c r="C139" s="14" t="s">
        <v>295</v>
      </c>
      <c r="D139" s="117"/>
      <c r="E139" s="14"/>
      <c r="F139" s="117"/>
      <c r="G139" s="15" t="s">
        <v>295</v>
      </c>
      <c r="H139" s="202"/>
      <c r="I139" s="202"/>
      <c r="J139" s="202"/>
      <c r="K139" s="202"/>
      <c r="L139" s="202"/>
    </row>
    <row r="140" spans="2:12" ht="13.5">
      <c r="B140" s="1" t="s">
        <v>6</v>
      </c>
      <c r="C140" s="14" t="s">
        <v>295</v>
      </c>
      <c r="D140" s="117"/>
      <c r="E140" s="14"/>
      <c r="F140" s="117"/>
      <c r="G140" s="15" t="s">
        <v>295</v>
      </c>
      <c r="H140" s="202"/>
      <c r="I140" s="202"/>
      <c r="J140" s="202"/>
      <c r="K140" s="202"/>
      <c r="L140" s="202"/>
    </row>
    <row r="141" spans="2:12" ht="13.5">
      <c r="B141" s="1" t="s">
        <v>7</v>
      </c>
      <c r="C141" s="14" t="s">
        <v>295</v>
      </c>
      <c r="D141" s="117"/>
      <c r="E141" s="14"/>
      <c r="F141" s="117" t="s">
        <v>315</v>
      </c>
      <c r="G141" s="15"/>
      <c r="H141" s="202" t="s">
        <v>369</v>
      </c>
      <c r="I141" s="202"/>
      <c r="J141" s="202"/>
      <c r="K141" s="202"/>
      <c r="L141" s="202"/>
    </row>
    <row r="142" spans="2:12" ht="13.5">
      <c r="B142" s="1" t="s">
        <v>8</v>
      </c>
      <c r="C142" s="14" t="s">
        <v>295</v>
      </c>
      <c r="D142" s="117"/>
      <c r="E142" s="14"/>
      <c r="F142" s="117"/>
      <c r="G142" s="15" t="s">
        <v>295</v>
      </c>
      <c r="H142" s="202"/>
      <c r="I142" s="202"/>
      <c r="J142" s="202"/>
      <c r="K142" s="202"/>
      <c r="L142" s="202"/>
    </row>
    <row r="143" spans="2:12" ht="13.5">
      <c r="B143" s="1" t="s">
        <v>9</v>
      </c>
      <c r="C143" s="14" t="s">
        <v>295</v>
      </c>
      <c r="D143" s="117"/>
      <c r="E143" s="14"/>
      <c r="F143" s="117" t="s">
        <v>295</v>
      </c>
      <c r="G143" s="15"/>
      <c r="H143" s="202"/>
      <c r="I143" s="202"/>
      <c r="J143" s="202"/>
      <c r="K143" s="202"/>
      <c r="L143" s="202"/>
    </row>
    <row r="144" spans="2:12" ht="13.5">
      <c r="B144" s="1" t="s">
        <v>10</v>
      </c>
      <c r="C144" s="14"/>
      <c r="D144" s="117" t="s">
        <v>365</v>
      </c>
      <c r="E144" s="14"/>
      <c r="F144" s="117"/>
      <c r="G144" s="15"/>
      <c r="H144" s="202"/>
      <c r="I144" s="202"/>
      <c r="J144" s="202"/>
      <c r="K144" s="202"/>
      <c r="L144" s="202"/>
    </row>
    <row r="145" spans="2:12" ht="13.5">
      <c r="B145" s="1" t="s">
        <v>11</v>
      </c>
      <c r="C145" s="14" t="s">
        <v>295</v>
      </c>
      <c r="D145" s="117"/>
      <c r="E145" s="14"/>
      <c r="F145" s="117"/>
      <c r="G145" s="15" t="s">
        <v>295</v>
      </c>
      <c r="H145" s="235"/>
      <c r="I145" s="235"/>
      <c r="J145" s="235"/>
      <c r="K145" s="235"/>
      <c r="L145" s="235"/>
    </row>
    <row r="146" spans="2:12" ht="13.5">
      <c r="B146" s="1" t="s">
        <v>12</v>
      </c>
      <c r="C146" s="14"/>
      <c r="D146" s="117" t="s">
        <v>365</v>
      </c>
      <c r="E146" s="14"/>
      <c r="F146" s="117"/>
      <c r="G146" s="15"/>
      <c r="H146" s="202"/>
      <c r="I146" s="202"/>
      <c r="J146" s="202"/>
      <c r="K146" s="202"/>
      <c r="L146" s="202"/>
    </row>
    <row r="147" spans="2:12" ht="13.5">
      <c r="B147" s="1" t="s">
        <v>13</v>
      </c>
      <c r="C147" s="14"/>
      <c r="D147" s="117" t="s">
        <v>365</v>
      </c>
      <c r="E147" s="14"/>
      <c r="F147" s="117"/>
      <c r="G147" s="15"/>
      <c r="H147" s="202"/>
      <c r="I147" s="202"/>
      <c r="J147" s="202"/>
      <c r="K147" s="202"/>
      <c r="L147" s="202"/>
    </row>
    <row r="148" spans="2:12" ht="13.5">
      <c r="B148" s="1" t="s">
        <v>14</v>
      </c>
      <c r="C148" s="162" t="s">
        <v>295</v>
      </c>
      <c r="D148" s="117"/>
      <c r="E148" s="14"/>
      <c r="F148" s="117"/>
      <c r="G148" s="161" t="s">
        <v>295</v>
      </c>
      <c r="H148" s="202"/>
      <c r="I148" s="202"/>
      <c r="J148" s="202"/>
      <c r="K148" s="202"/>
      <c r="L148" s="202"/>
    </row>
    <row r="149" spans="2:12" ht="13.5">
      <c r="B149" s="1" t="s">
        <v>15</v>
      </c>
      <c r="C149" s="162" t="s">
        <v>295</v>
      </c>
      <c r="D149" s="117"/>
      <c r="E149" s="14"/>
      <c r="F149" s="117"/>
      <c r="G149" s="161" t="s">
        <v>295</v>
      </c>
      <c r="H149" s="202"/>
      <c r="I149" s="202"/>
      <c r="J149" s="202"/>
      <c r="K149" s="202"/>
      <c r="L149" s="202"/>
    </row>
    <row r="150" spans="2:12" ht="13.5">
      <c r="B150" s="1" t="s">
        <v>16</v>
      </c>
      <c r="C150" s="14"/>
      <c r="D150" s="164" t="s">
        <v>365</v>
      </c>
      <c r="E150" s="14"/>
      <c r="F150" s="117"/>
      <c r="G150" s="15"/>
      <c r="H150" s="202"/>
      <c r="I150" s="202"/>
      <c r="J150" s="202"/>
      <c r="K150" s="202"/>
      <c r="L150" s="202"/>
    </row>
    <row r="151" spans="2:12" ht="13.5">
      <c r="B151" s="1"/>
      <c r="C151" s="33"/>
      <c r="D151" s="11"/>
      <c r="E151" s="33"/>
      <c r="F151" s="11"/>
      <c r="G151" s="35"/>
      <c r="H151" s="202"/>
      <c r="I151" s="202"/>
      <c r="J151" s="202"/>
      <c r="K151" s="202"/>
      <c r="L151" s="202"/>
    </row>
    <row r="152" spans="2:12" ht="13.5">
      <c r="B152" s="1" t="s">
        <v>17</v>
      </c>
      <c r="C152" s="39">
        <f>COUNTA(C134:C150)</f>
        <v>13</v>
      </c>
      <c r="D152" s="88">
        <f aca="true" t="shared" si="2" ref="D152:L152">COUNTA(D134:D150)</f>
        <v>4</v>
      </c>
      <c r="E152" s="39">
        <f t="shared" si="2"/>
        <v>0</v>
      </c>
      <c r="F152" s="88">
        <f t="shared" si="2"/>
        <v>4</v>
      </c>
      <c r="G152" s="89">
        <f t="shared" si="2"/>
        <v>9</v>
      </c>
      <c r="H152" s="319">
        <f t="shared" si="2"/>
        <v>1</v>
      </c>
      <c r="I152" s="319">
        <f t="shared" si="2"/>
        <v>0</v>
      </c>
      <c r="J152" s="319">
        <f t="shared" si="2"/>
        <v>0</v>
      </c>
      <c r="K152" s="319">
        <f t="shared" si="2"/>
        <v>0</v>
      </c>
      <c r="L152" s="319">
        <f t="shared" si="2"/>
        <v>0</v>
      </c>
    </row>
    <row r="153" spans="2:12" ht="13.5">
      <c r="B153" s="19"/>
      <c r="C153" s="29"/>
      <c r="D153" s="29"/>
      <c r="E153" s="29"/>
      <c r="F153" s="29"/>
      <c r="G153" s="29"/>
      <c r="H153" s="104"/>
      <c r="I153" s="104"/>
      <c r="J153" s="104"/>
      <c r="K153" s="104"/>
      <c r="L153" s="104"/>
    </row>
    <row r="154" spans="2:12" ht="13.5">
      <c r="B154" s="19"/>
      <c r="C154" s="29"/>
      <c r="D154" s="29"/>
      <c r="E154" s="29"/>
      <c r="F154" s="29"/>
      <c r="G154" s="29"/>
      <c r="H154" s="104"/>
      <c r="I154" s="104"/>
      <c r="J154" s="104"/>
      <c r="K154" s="104"/>
      <c r="L154" s="104"/>
    </row>
    <row r="155" spans="2:12" ht="13.5">
      <c r="B155" s="19"/>
      <c r="C155" s="29"/>
      <c r="D155" s="29"/>
      <c r="E155" s="29"/>
      <c r="F155" s="29"/>
      <c r="G155" s="29"/>
      <c r="H155" s="104"/>
      <c r="I155" s="104"/>
      <c r="J155" s="104"/>
      <c r="K155" s="104"/>
      <c r="L155" s="104"/>
    </row>
    <row r="156" spans="2:12" ht="13.5">
      <c r="B156" s="19"/>
      <c r="C156" s="29"/>
      <c r="D156" s="29"/>
      <c r="E156" s="29"/>
      <c r="F156" s="29"/>
      <c r="G156" s="29"/>
      <c r="H156" s="104"/>
      <c r="I156" s="104"/>
      <c r="J156" s="104"/>
      <c r="K156" s="104"/>
      <c r="L156" s="104"/>
    </row>
    <row r="157" spans="2:12" ht="13.5">
      <c r="B157" s="19"/>
      <c r="C157" s="29"/>
      <c r="D157" s="29"/>
      <c r="E157" s="29"/>
      <c r="F157" s="29"/>
      <c r="G157" s="29"/>
      <c r="H157" s="104"/>
      <c r="I157" s="104"/>
      <c r="J157" s="104"/>
      <c r="K157" s="104"/>
      <c r="L157" s="104"/>
    </row>
    <row r="158" spans="2:12" ht="13.5">
      <c r="B158" s="19"/>
      <c r="C158" s="29"/>
      <c r="D158" s="29"/>
      <c r="E158" s="29"/>
      <c r="F158" s="29"/>
      <c r="G158" s="29"/>
      <c r="H158" s="104"/>
      <c r="I158" s="104"/>
      <c r="J158" s="104"/>
      <c r="K158" s="104"/>
      <c r="L158" s="104"/>
    </row>
    <row r="159" spans="2:12" ht="13.5">
      <c r="B159" s="19"/>
      <c r="C159" s="29"/>
      <c r="D159" s="29"/>
      <c r="E159" s="29"/>
      <c r="F159" s="29"/>
      <c r="G159" s="29"/>
      <c r="H159" s="104"/>
      <c r="I159" s="104"/>
      <c r="J159" s="104"/>
      <c r="K159" s="104"/>
      <c r="L159" s="104"/>
    </row>
    <row r="160" spans="2:12" ht="13.5">
      <c r="B160" s="19"/>
      <c r="C160" s="29"/>
      <c r="D160" s="29"/>
      <c r="E160" s="29"/>
      <c r="F160" s="29"/>
      <c r="G160" s="29"/>
      <c r="H160" s="104"/>
      <c r="I160" s="104"/>
      <c r="J160" s="104"/>
      <c r="K160" s="104"/>
      <c r="L160" s="104"/>
    </row>
    <row r="161" spans="2:12" ht="13.5">
      <c r="B161" s="19"/>
      <c r="C161" s="29"/>
      <c r="D161" s="29"/>
      <c r="E161" s="29"/>
      <c r="F161" s="29"/>
      <c r="G161" s="29"/>
      <c r="H161" s="104"/>
      <c r="I161" s="104"/>
      <c r="J161" s="104"/>
      <c r="K161" s="104"/>
      <c r="L161" s="104"/>
    </row>
    <row r="162" spans="2:12" ht="13.5">
      <c r="B162" s="19"/>
      <c r="C162" s="29"/>
      <c r="D162" s="29"/>
      <c r="E162" s="29"/>
      <c r="F162" s="29"/>
      <c r="G162" s="29"/>
      <c r="H162" s="104"/>
      <c r="I162" s="104"/>
      <c r="J162" s="104"/>
      <c r="K162" s="104"/>
      <c r="L162" s="104"/>
    </row>
    <row r="163" spans="2:12" ht="13.5">
      <c r="B163" s="19"/>
      <c r="C163" s="29"/>
      <c r="D163" s="29"/>
      <c r="E163" s="29"/>
      <c r="F163" s="29"/>
      <c r="G163" s="29"/>
      <c r="H163" s="104"/>
      <c r="I163" s="104"/>
      <c r="J163" s="104"/>
      <c r="K163" s="104"/>
      <c r="L163" s="104"/>
    </row>
    <row r="164" spans="2:12" ht="13.5">
      <c r="B164" s="19"/>
      <c r="C164" s="29"/>
      <c r="D164" s="29"/>
      <c r="E164" s="29"/>
      <c r="F164" s="29"/>
      <c r="G164" s="29"/>
      <c r="H164" s="104"/>
      <c r="I164" s="104"/>
      <c r="J164" s="104"/>
      <c r="K164" s="104"/>
      <c r="L164" s="104"/>
    </row>
    <row r="165" spans="2:12" ht="13.5">
      <c r="B165" s="19"/>
      <c r="C165" s="29"/>
      <c r="D165" s="29"/>
      <c r="E165" s="29"/>
      <c r="F165" s="29"/>
      <c r="G165" s="29"/>
      <c r="H165" s="104"/>
      <c r="I165" s="104"/>
      <c r="J165" s="104"/>
      <c r="K165" s="104"/>
      <c r="L165" s="104"/>
    </row>
    <row r="166" spans="2:12" ht="13.5">
      <c r="B166" s="19"/>
      <c r="C166" s="29"/>
      <c r="D166" s="29"/>
      <c r="E166" s="29"/>
      <c r="F166" s="29"/>
      <c r="G166" s="29"/>
      <c r="H166" s="104"/>
      <c r="I166" s="104"/>
      <c r="J166" s="104"/>
      <c r="K166" s="104"/>
      <c r="L166" s="104"/>
    </row>
    <row r="167" spans="2:12" ht="13.5">
      <c r="B167" s="19"/>
      <c r="C167" s="29"/>
      <c r="D167" s="29"/>
      <c r="E167" s="29"/>
      <c r="F167" s="29"/>
      <c r="G167" s="29"/>
      <c r="H167" s="104"/>
      <c r="I167" s="104"/>
      <c r="J167" s="104"/>
      <c r="K167" s="104"/>
      <c r="L167" s="104"/>
    </row>
    <row r="168" spans="2:12" ht="13.5">
      <c r="B168" s="19"/>
      <c r="C168" s="29"/>
      <c r="D168" s="29"/>
      <c r="E168" s="29"/>
      <c r="F168" s="29"/>
      <c r="G168" s="29"/>
      <c r="H168" s="104"/>
      <c r="I168" s="104"/>
      <c r="J168" s="104"/>
      <c r="K168" s="104"/>
      <c r="L168" s="104"/>
    </row>
    <row r="170" spans="2:4" ht="13.5">
      <c r="B170" s="266" t="s">
        <v>368</v>
      </c>
      <c r="C170" s="266"/>
      <c r="D170" s="266"/>
    </row>
    <row r="171" spans="2:10" ht="13.5">
      <c r="B171" s="202"/>
      <c r="C171" s="228" t="s">
        <v>241</v>
      </c>
      <c r="D171" s="228" t="s">
        <v>242</v>
      </c>
      <c r="E171" s="228" t="s">
        <v>243</v>
      </c>
      <c r="F171" s="218" t="s">
        <v>238</v>
      </c>
      <c r="G171" s="337"/>
      <c r="H171" s="337"/>
      <c r="I171" s="246"/>
      <c r="J171" s="247"/>
    </row>
    <row r="172" spans="2:10" ht="13.5">
      <c r="B172" s="202"/>
      <c r="C172" s="228"/>
      <c r="D172" s="228"/>
      <c r="E172" s="228"/>
      <c r="F172" s="218"/>
      <c r="G172" s="337"/>
      <c r="H172" s="337"/>
      <c r="I172" s="246"/>
      <c r="J172" s="247"/>
    </row>
    <row r="173" spans="2:10" ht="25.5" customHeight="1">
      <c r="B173" s="1" t="s">
        <v>0</v>
      </c>
      <c r="C173" s="1"/>
      <c r="D173" s="1"/>
      <c r="E173" s="1"/>
      <c r="F173" s="220" t="s">
        <v>306</v>
      </c>
      <c r="G173" s="338"/>
      <c r="H173" s="338"/>
      <c r="I173" s="246"/>
      <c r="J173" s="247"/>
    </row>
    <row r="174" spans="2:10" ht="13.5">
      <c r="B174" s="1" t="s">
        <v>1</v>
      </c>
      <c r="C174" s="1"/>
      <c r="D174" s="1"/>
      <c r="E174" s="1"/>
      <c r="F174" s="245"/>
      <c r="G174" s="246"/>
      <c r="H174" s="246"/>
      <c r="I174" s="246"/>
      <c r="J174" s="247"/>
    </row>
    <row r="175" spans="2:10" ht="24.75" customHeight="1">
      <c r="B175" s="1" t="s">
        <v>2</v>
      </c>
      <c r="C175" s="1"/>
      <c r="D175" s="1"/>
      <c r="E175" s="1"/>
      <c r="F175" s="220" t="s">
        <v>329</v>
      </c>
      <c r="G175" s="338"/>
      <c r="H175" s="338"/>
      <c r="I175" s="338"/>
      <c r="J175" s="339"/>
    </row>
    <row r="176" spans="2:10" ht="13.5">
      <c r="B176" s="1" t="s">
        <v>3</v>
      </c>
      <c r="C176" s="1"/>
      <c r="D176" s="1"/>
      <c r="E176" s="1"/>
      <c r="F176" s="245"/>
      <c r="G176" s="246"/>
      <c r="H176" s="246"/>
      <c r="I176" s="246"/>
      <c r="J176" s="247"/>
    </row>
    <row r="177" spans="2:10" ht="13.5">
      <c r="B177" s="1" t="s">
        <v>4</v>
      </c>
      <c r="C177" s="1"/>
      <c r="D177" s="1"/>
      <c r="E177" s="1"/>
      <c r="F177" s="245"/>
      <c r="G177" s="246"/>
      <c r="H177" s="246"/>
      <c r="I177" s="246"/>
      <c r="J177" s="247"/>
    </row>
    <row r="178" spans="2:10" ht="13.5">
      <c r="B178" s="1" t="s">
        <v>5</v>
      </c>
      <c r="C178" s="1"/>
      <c r="D178" s="1"/>
      <c r="E178" s="1"/>
      <c r="F178" s="245"/>
      <c r="G178" s="246"/>
      <c r="H178" s="246"/>
      <c r="I178" s="246"/>
      <c r="J178" s="247"/>
    </row>
    <row r="179" spans="2:10" ht="25.5" customHeight="1">
      <c r="B179" s="1" t="s">
        <v>6</v>
      </c>
      <c r="C179" s="1"/>
      <c r="D179" s="1"/>
      <c r="E179" s="1"/>
      <c r="F179" s="220" t="s">
        <v>358</v>
      </c>
      <c r="G179" s="338"/>
      <c r="H179" s="338"/>
      <c r="I179" s="338"/>
      <c r="J179" s="339"/>
    </row>
    <row r="180" spans="2:10" ht="13.5">
      <c r="B180" s="1" t="s">
        <v>7</v>
      </c>
      <c r="C180" s="1"/>
      <c r="D180" s="1"/>
      <c r="E180" s="1"/>
      <c r="F180" s="245"/>
      <c r="G180" s="246"/>
      <c r="H180" s="246"/>
      <c r="I180" s="246"/>
      <c r="J180" s="247"/>
    </row>
    <row r="181" spans="2:10" ht="38.25" customHeight="1">
      <c r="B181" s="1" t="s">
        <v>8</v>
      </c>
      <c r="C181" s="1"/>
      <c r="D181" s="1"/>
      <c r="E181" s="1"/>
      <c r="F181" s="334" t="s">
        <v>374</v>
      </c>
      <c r="G181" s="335"/>
      <c r="H181" s="335"/>
      <c r="I181" s="335"/>
      <c r="J181" s="263"/>
    </row>
    <row r="182" spans="2:10" ht="13.5">
      <c r="B182" s="1" t="s">
        <v>9</v>
      </c>
      <c r="C182" s="1"/>
      <c r="D182" s="1"/>
      <c r="E182" s="1"/>
      <c r="F182" s="202" t="s">
        <v>384</v>
      </c>
      <c r="G182" s="202"/>
      <c r="H182" s="202"/>
      <c r="I182" s="202"/>
      <c r="J182" s="202"/>
    </row>
    <row r="183" spans="2:10" ht="13.5">
      <c r="B183" s="1" t="s">
        <v>10</v>
      </c>
      <c r="C183" s="1"/>
      <c r="D183" s="1"/>
      <c r="E183" s="1"/>
      <c r="F183" s="245"/>
      <c r="G183" s="246"/>
      <c r="H183" s="246"/>
      <c r="I183" s="246"/>
      <c r="J183" s="247"/>
    </row>
    <row r="184" spans="2:10" ht="13.5">
      <c r="B184" s="1" t="s">
        <v>11</v>
      </c>
      <c r="C184" s="1"/>
      <c r="D184" s="1"/>
      <c r="E184" s="1"/>
      <c r="F184" s="235" t="s">
        <v>405</v>
      </c>
      <c r="G184" s="235"/>
      <c r="H184" s="235"/>
      <c r="I184" s="235"/>
      <c r="J184" s="235"/>
    </row>
    <row r="185" spans="2:10" ht="13.5">
      <c r="B185" s="1" t="s">
        <v>12</v>
      </c>
      <c r="C185" s="1"/>
      <c r="D185" s="1"/>
      <c r="E185" s="1"/>
      <c r="F185" s="245"/>
      <c r="G185" s="246"/>
      <c r="H185" s="246"/>
      <c r="I185" s="246"/>
      <c r="J185" s="247"/>
    </row>
    <row r="186" spans="2:10" ht="13.5">
      <c r="B186" s="1" t="s">
        <v>13</v>
      </c>
      <c r="C186" s="1"/>
      <c r="D186" s="1"/>
      <c r="E186" s="1"/>
      <c r="F186" s="245"/>
      <c r="G186" s="246"/>
      <c r="H186" s="246"/>
      <c r="I186" s="246"/>
      <c r="J186" s="247"/>
    </row>
    <row r="187" spans="2:10" ht="41.25" customHeight="1">
      <c r="B187" s="1" t="s">
        <v>14</v>
      </c>
      <c r="C187" s="1"/>
      <c r="D187" s="1"/>
      <c r="E187" s="1"/>
      <c r="F187" s="322" t="s">
        <v>424</v>
      </c>
      <c r="G187" s="323"/>
      <c r="H187" s="323"/>
      <c r="I187" s="323"/>
      <c r="J187" s="258"/>
    </row>
    <row r="188" spans="2:10" ht="36.75" customHeight="1">
      <c r="B188" s="1" t="s">
        <v>15</v>
      </c>
      <c r="C188" s="1"/>
      <c r="D188" s="1"/>
      <c r="E188" s="1"/>
      <c r="F188" s="322" t="s">
        <v>433</v>
      </c>
      <c r="G188" s="323"/>
      <c r="H188" s="323"/>
      <c r="I188" s="323"/>
      <c r="J188" s="258"/>
    </row>
    <row r="189" spans="2:10" ht="13.5">
      <c r="B189" s="1" t="s">
        <v>16</v>
      </c>
      <c r="C189" s="1"/>
      <c r="D189" s="1"/>
      <c r="E189" s="1"/>
      <c r="F189" s="245"/>
      <c r="G189" s="246"/>
      <c r="H189" s="246"/>
      <c r="I189" s="246"/>
      <c r="J189" s="247"/>
    </row>
    <row r="190" spans="2:10" ht="13.5">
      <c r="B190" s="1"/>
      <c r="C190" s="1"/>
      <c r="D190" s="1"/>
      <c r="E190" s="1"/>
      <c r="F190" s="245"/>
      <c r="G190" s="246"/>
      <c r="H190" s="246"/>
      <c r="I190" s="246"/>
      <c r="J190" s="247"/>
    </row>
    <row r="191" spans="2:10" ht="13.5">
      <c r="B191" s="1" t="s">
        <v>17</v>
      </c>
      <c r="C191" s="4">
        <f aca="true" t="shared" si="3" ref="C191:H191">COUNTA(C173:C189)</f>
        <v>0</v>
      </c>
      <c r="D191" s="4">
        <f t="shared" si="3"/>
        <v>0</v>
      </c>
      <c r="E191" s="4">
        <f t="shared" si="3"/>
        <v>0</v>
      </c>
      <c r="F191" s="259">
        <f t="shared" si="3"/>
        <v>8</v>
      </c>
      <c r="G191" s="260">
        <f t="shared" si="3"/>
        <v>0</v>
      </c>
      <c r="H191" s="260">
        <f t="shared" si="3"/>
        <v>0</v>
      </c>
      <c r="I191" s="246"/>
      <c r="J191" s="247"/>
    </row>
    <row r="203" spans="2:5" ht="13.5">
      <c r="B203" s="207" t="s">
        <v>233</v>
      </c>
      <c r="C203" s="207"/>
      <c r="D203" s="207"/>
      <c r="E203" s="207"/>
    </row>
    <row r="204" spans="2:7" ht="13.5">
      <c r="B204" s="1"/>
      <c r="C204" s="17" t="s">
        <v>228</v>
      </c>
      <c r="D204" s="37" t="s">
        <v>229</v>
      </c>
      <c r="E204" s="37" t="s">
        <v>230</v>
      </c>
      <c r="F204" s="43" t="s">
        <v>231</v>
      </c>
      <c r="G204" s="21" t="s">
        <v>232</v>
      </c>
    </row>
    <row r="205" spans="2:7" ht="13.5">
      <c r="B205" s="1" t="s">
        <v>0</v>
      </c>
      <c r="C205" s="6">
        <v>0</v>
      </c>
      <c r="D205" s="8">
        <v>0</v>
      </c>
      <c r="E205" s="8">
        <v>0</v>
      </c>
      <c r="F205" s="7">
        <f>+D205+C205</f>
        <v>0</v>
      </c>
      <c r="G205" s="5">
        <f>+F205/'１．被保険者数'!F8</f>
        <v>0</v>
      </c>
    </row>
    <row r="206" spans="2:7" ht="13.5">
      <c r="B206" s="1" t="s">
        <v>1</v>
      </c>
      <c r="C206" s="6">
        <v>0</v>
      </c>
      <c r="D206" s="8">
        <v>0</v>
      </c>
      <c r="E206" s="8">
        <v>0</v>
      </c>
      <c r="F206" s="7">
        <f aca="true" t="shared" si="4" ref="F206:F221">+D206+C206</f>
        <v>0</v>
      </c>
      <c r="G206" s="5">
        <f>+F206/'１．被保険者数'!F9</f>
        <v>0</v>
      </c>
    </row>
    <row r="207" spans="2:7" ht="13.5">
      <c r="B207" s="1" t="s">
        <v>2</v>
      </c>
      <c r="C207" s="6">
        <v>0</v>
      </c>
      <c r="D207" s="8">
        <v>0</v>
      </c>
      <c r="E207" s="8">
        <v>0</v>
      </c>
      <c r="F207" s="7">
        <f t="shared" si="4"/>
        <v>0</v>
      </c>
      <c r="G207" s="5">
        <f>+F207/'１．被保険者数'!F10</f>
        <v>0</v>
      </c>
    </row>
    <row r="208" spans="2:7" ht="13.5">
      <c r="B208" s="1" t="s">
        <v>3</v>
      </c>
      <c r="C208" s="6">
        <v>0</v>
      </c>
      <c r="D208" s="8">
        <v>0</v>
      </c>
      <c r="E208" s="8">
        <v>0</v>
      </c>
      <c r="F208" s="7">
        <f t="shared" si="4"/>
        <v>0</v>
      </c>
      <c r="G208" s="5">
        <f>+F208/'１．被保険者数'!F11</f>
        <v>0</v>
      </c>
    </row>
    <row r="209" spans="2:7" ht="13.5">
      <c r="B209" s="1" t="s">
        <v>4</v>
      </c>
      <c r="C209" s="6">
        <v>0</v>
      </c>
      <c r="D209" s="8">
        <v>0</v>
      </c>
      <c r="E209" s="8">
        <v>0</v>
      </c>
      <c r="F209" s="7">
        <f t="shared" si="4"/>
        <v>0</v>
      </c>
      <c r="G209" s="5">
        <f>+F209/'１．被保険者数'!F12</f>
        <v>0</v>
      </c>
    </row>
    <row r="210" spans="2:7" ht="13.5">
      <c r="B210" s="1" t="s">
        <v>5</v>
      </c>
      <c r="C210" s="6"/>
      <c r="D210" s="8"/>
      <c r="E210" s="8"/>
      <c r="F210" s="7">
        <f t="shared" si="4"/>
        <v>0</v>
      </c>
      <c r="G210" s="5">
        <f>+F210/'１．被保険者数'!F13</f>
        <v>0</v>
      </c>
    </row>
    <row r="211" spans="2:7" ht="13.5">
      <c r="B211" s="1" t="s">
        <v>6</v>
      </c>
      <c r="C211" s="6">
        <v>0</v>
      </c>
      <c r="D211" s="8">
        <v>0</v>
      </c>
      <c r="E211" s="8">
        <v>0</v>
      </c>
      <c r="F211" s="7">
        <f t="shared" si="4"/>
        <v>0</v>
      </c>
      <c r="G211" s="5">
        <f>+F211/'１．被保険者数'!F14</f>
        <v>0</v>
      </c>
    </row>
    <row r="212" spans="2:7" ht="13.5">
      <c r="B212" s="1" t="s">
        <v>7</v>
      </c>
      <c r="C212" s="6">
        <v>0</v>
      </c>
      <c r="D212" s="8">
        <v>0</v>
      </c>
      <c r="E212" s="8"/>
      <c r="F212" s="7">
        <f t="shared" si="4"/>
        <v>0</v>
      </c>
      <c r="G212" s="5">
        <f>+F212/'１．被保険者数'!F15</f>
        <v>0</v>
      </c>
    </row>
    <row r="213" spans="2:7" ht="13.5">
      <c r="B213" s="1" t="s">
        <v>8</v>
      </c>
      <c r="C213" s="6">
        <v>0</v>
      </c>
      <c r="D213" s="8">
        <v>0</v>
      </c>
      <c r="E213" s="8">
        <v>0</v>
      </c>
      <c r="F213" s="7">
        <f t="shared" si="4"/>
        <v>0</v>
      </c>
      <c r="G213" s="5">
        <f>+F213/'１．被保険者数'!F16</f>
        <v>0</v>
      </c>
    </row>
    <row r="214" spans="2:7" ht="13.5">
      <c r="B214" s="1" t="s">
        <v>9</v>
      </c>
      <c r="C214" s="6">
        <v>0</v>
      </c>
      <c r="D214" s="8">
        <v>0</v>
      </c>
      <c r="E214" s="8">
        <v>0</v>
      </c>
      <c r="F214" s="7">
        <f t="shared" si="4"/>
        <v>0</v>
      </c>
      <c r="G214" s="5">
        <f>+F214/'１．被保険者数'!F17</f>
        <v>0</v>
      </c>
    </row>
    <row r="215" spans="2:7" ht="13.5">
      <c r="B215" s="1" t="s">
        <v>10</v>
      </c>
      <c r="C215" s="6"/>
      <c r="D215" s="8"/>
      <c r="E215" s="8"/>
      <c r="F215" s="7">
        <f t="shared" si="4"/>
        <v>0</v>
      </c>
      <c r="G215" s="5">
        <f>+F215/'１．被保険者数'!F18</f>
        <v>0</v>
      </c>
    </row>
    <row r="216" spans="2:7" ht="13.5">
      <c r="B216" s="1" t="s">
        <v>11</v>
      </c>
      <c r="C216" s="6">
        <v>1</v>
      </c>
      <c r="D216" s="8">
        <v>0</v>
      </c>
      <c r="E216" s="8">
        <v>539000</v>
      </c>
      <c r="F216" s="7">
        <f t="shared" si="4"/>
        <v>1</v>
      </c>
      <c r="G216" s="5">
        <f>+F216/'１．被保険者数'!F19</f>
        <v>0.00011844131232974062</v>
      </c>
    </row>
    <row r="217" spans="2:7" ht="13.5">
      <c r="B217" s="1" t="s">
        <v>12</v>
      </c>
      <c r="C217" s="6"/>
      <c r="D217" s="8"/>
      <c r="E217" s="8"/>
      <c r="F217" s="7">
        <f t="shared" si="4"/>
        <v>0</v>
      </c>
      <c r="G217" s="5">
        <f>+F217/'１．被保険者数'!F20</f>
        <v>0</v>
      </c>
    </row>
    <row r="218" spans="2:7" ht="13.5">
      <c r="B218" s="1" t="s">
        <v>13</v>
      </c>
      <c r="C218" s="6"/>
      <c r="D218" s="8"/>
      <c r="E218" s="8"/>
      <c r="F218" s="7">
        <f t="shared" si="4"/>
        <v>0</v>
      </c>
      <c r="G218" s="5">
        <f>+F218/'１．被保険者数'!F21</f>
        <v>0</v>
      </c>
    </row>
    <row r="219" spans="2:7" ht="13.5">
      <c r="B219" s="1" t="s">
        <v>14</v>
      </c>
      <c r="C219" s="6">
        <v>0</v>
      </c>
      <c r="D219" s="8">
        <v>0</v>
      </c>
      <c r="E219" s="8">
        <v>0</v>
      </c>
      <c r="F219" s="7">
        <f t="shared" si="4"/>
        <v>0</v>
      </c>
      <c r="G219" s="5">
        <f>+F219/'１．被保険者数'!F22</f>
        <v>0</v>
      </c>
    </row>
    <row r="220" spans="2:7" ht="13.5">
      <c r="B220" s="1" t="s">
        <v>15</v>
      </c>
      <c r="C220" s="6"/>
      <c r="D220" s="8"/>
      <c r="E220" s="8"/>
      <c r="F220" s="7">
        <f t="shared" si="4"/>
        <v>0</v>
      </c>
      <c r="G220" s="5">
        <f>+F220/'１．被保険者数'!F23</f>
        <v>0</v>
      </c>
    </row>
    <row r="221" spans="2:7" ht="13.5">
      <c r="B221" s="1" t="s">
        <v>16</v>
      </c>
      <c r="C221" s="6"/>
      <c r="D221" s="8"/>
      <c r="E221" s="8"/>
      <c r="F221" s="7">
        <f t="shared" si="4"/>
        <v>0</v>
      </c>
      <c r="G221" s="5">
        <f>+F221/'１．被保険者数'!F24</f>
        <v>0</v>
      </c>
    </row>
    <row r="222" spans="2:7" ht="13.5">
      <c r="B222" s="1"/>
      <c r="C222" s="6"/>
      <c r="D222" s="8"/>
      <c r="E222" s="8"/>
      <c r="F222" s="7"/>
      <c r="G222" s="5"/>
    </row>
    <row r="223" spans="2:7" ht="13.5">
      <c r="B223" s="1" t="s">
        <v>58</v>
      </c>
      <c r="C223" s="6">
        <f>SUM(C205:C221)</f>
        <v>1</v>
      </c>
      <c r="D223" s="8">
        <f>SUM(D205:D221)</f>
        <v>0</v>
      </c>
      <c r="E223" s="8">
        <f>SUM(E205:E221)</f>
        <v>539000</v>
      </c>
      <c r="F223" s="7">
        <f>SUM(F205:F221)</f>
        <v>1</v>
      </c>
      <c r="G223" s="5">
        <f>+F223/'１．被保険者数'!F26</f>
        <v>1.0458938208593064E-05</v>
      </c>
    </row>
    <row r="249" spans="2:5" ht="13.5">
      <c r="B249" s="203" t="s">
        <v>244</v>
      </c>
      <c r="C249" s="203"/>
      <c r="D249" s="203"/>
      <c r="E249" s="203"/>
    </row>
    <row r="251" spans="2:8" ht="13.5">
      <c r="B251" s="202"/>
      <c r="C251" s="204" t="s">
        <v>245</v>
      </c>
      <c r="D251" s="205" t="s">
        <v>246</v>
      </c>
      <c r="E251" s="320" t="s">
        <v>247</v>
      </c>
      <c r="F251" s="206" t="s">
        <v>238</v>
      </c>
      <c r="G251" s="233"/>
      <c r="H251" s="234"/>
    </row>
    <row r="252" spans="2:8" ht="13.5">
      <c r="B252" s="202"/>
      <c r="C252" s="204"/>
      <c r="D252" s="205"/>
      <c r="E252" s="321"/>
      <c r="F252" s="206"/>
      <c r="G252" s="233"/>
      <c r="H252" s="234"/>
    </row>
    <row r="253" spans="2:8" ht="13.5">
      <c r="B253" s="1" t="s">
        <v>0</v>
      </c>
      <c r="C253" s="162" t="s">
        <v>295</v>
      </c>
      <c r="D253" s="24"/>
      <c r="E253" s="117"/>
      <c r="F253" s="327" t="s">
        <v>307</v>
      </c>
      <c r="G253" s="328"/>
      <c r="H253" s="329"/>
    </row>
    <row r="254" spans="2:8" ht="13.5">
      <c r="B254" s="1" t="s">
        <v>1</v>
      </c>
      <c r="C254" s="14"/>
      <c r="D254" s="24"/>
      <c r="E254" s="117"/>
      <c r="F254" s="330"/>
      <c r="G254" s="246"/>
      <c r="H254" s="247"/>
    </row>
    <row r="255" spans="2:8" ht="13.5">
      <c r="B255" s="1" t="s">
        <v>2</v>
      </c>
      <c r="C255" s="14"/>
      <c r="D255" s="24"/>
      <c r="E255" s="117"/>
      <c r="F255" s="330"/>
      <c r="G255" s="246"/>
      <c r="H255" s="247"/>
    </row>
    <row r="256" spans="2:8" ht="13.5">
      <c r="B256" s="1" t="s">
        <v>3</v>
      </c>
      <c r="C256" s="14" t="s">
        <v>295</v>
      </c>
      <c r="D256" s="24"/>
      <c r="E256" s="117"/>
      <c r="F256" s="330"/>
      <c r="G256" s="246"/>
      <c r="H256" s="247"/>
    </row>
    <row r="257" spans="2:8" ht="13.5">
      <c r="B257" s="1" t="s">
        <v>4</v>
      </c>
      <c r="C257" s="175" t="s">
        <v>295</v>
      </c>
      <c r="D257" s="24"/>
      <c r="E257" s="117"/>
      <c r="F257" s="330"/>
      <c r="G257" s="246"/>
      <c r="H257" s="247"/>
    </row>
    <row r="258" spans="2:8" ht="13.5">
      <c r="B258" s="1" t="s">
        <v>5</v>
      </c>
      <c r="C258" s="14"/>
      <c r="D258" s="24"/>
      <c r="E258" s="117"/>
      <c r="F258" s="327" t="s">
        <v>486</v>
      </c>
      <c r="G258" s="328"/>
      <c r="H258" s="329"/>
    </row>
    <row r="259" spans="2:8" ht="13.5">
      <c r="B259" s="1" t="s">
        <v>6</v>
      </c>
      <c r="C259" s="14" t="s">
        <v>295</v>
      </c>
      <c r="D259" s="24"/>
      <c r="E259" s="117"/>
      <c r="F259" s="330"/>
      <c r="G259" s="246"/>
      <c r="H259" s="247"/>
    </row>
    <row r="260" spans="2:8" ht="13.5">
      <c r="B260" s="1" t="s">
        <v>7</v>
      </c>
      <c r="C260" s="14"/>
      <c r="D260" s="24"/>
      <c r="E260" s="117"/>
      <c r="F260" s="330"/>
      <c r="G260" s="246"/>
      <c r="H260" s="247"/>
    </row>
    <row r="261" spans="2:8" ht="13.5">
      <c r="B261" s="1" t="s">
        <v>8</v>
      </c>
      <c r="C261" s="14" t="s">
        <v>295</v>
      </c>
      <c r="D261" s="24"/>
      <c r="E261" s="117"/>
      <c r="F261" s="330"/>
      <c r="G261" s="246"/>
      <c r="H261" s="247"/>
    </row>
    <row r="262" spans="2:8" ht="13.5">
      <c r="B262" s="1" t="s">
        <v>9</v>
      </c>
      <c r="C262" s="14"/>
      <c r="D262" s="24" t="s">
        <v>365</v>
      </c>
      <c r="E262" s="117"/>
      <c r="F262" s="330"/>
      <c r="G262" s="246"/>
      <c r="H262" s="247"/>
    </row>
    <row r="263" spans="2:8" ht="13.5">
      <c r="B263" s="1" t="s">
        <v>10</v>
      </c>
      <c r="C263" s="14"/>
      <c r="D263" s="24"/>
      <c r="E263" s="117" t="s">
        <v>365</v>
      </c>
      <c r="F263" s="330"/>
      <c r="G263" s="246"/>
      <c r="H263" s="247"/>
    </row>
    <row r="264" spans="2:8" ht="36" customHeight="1">
      <c r="B264" s="1" t="s">
        <v>11</v>
      </c>
      <c r="C264" s="14"/>
      <c r="D264" s="24"/>
      <c r="E264" s="117"/>
      <c r="F264" s="331" t="s">
        <v>406</v>
      </c>
      <c r="G264" s="332"/>
      <c r="H264" s="333"/>
    </row>
    <row r="265" spans="2:8" ht="13.5" customHeight="1">
      <c r="B265" s="1" t="s">
        <v>12</v>
      </c>
      <c r="C265" s="14"/>
      <c r="D265" s="24" t="s">
        <v>365</v>
      </c>
      <c r="E265" s="117"/>
      <c r="F265" s="331"/>
      <c r="G265" s="332"/>
      <c r="H265" s="333"/>
    </row>
    <row r="266" spans="2:8" ht="13.5">
      <c r="B266" s="1" t="s">
        <v>13</v>
      </c>
      <c r="C266" s="14"/>
      <c r="D266" s="24" t="s">
        <v>365</v>
      </c>
      <c r="E266" s="117"/>
      <c r="F266" s="330"/>
      <c r="G266" s="246"/>
      <c r="H266" s="247"/>
    </row>
    <row r="267" spans="2:8" ht="13.5">
      <c r="B267" s="1" t="s">
        <v>14</v>
      </c>
      <c r="C267" s="14"/>
      <c r="D267" s="24"/>
      <c r="E267" s="117"/>
      <c r="F267" s="327" t="s">
        <v>425</v>
      </c>
      <c r="G267" s="328"/>
      <c r="H267" s="329"/>
    </row>
    <row r="268" spans="2:8" ht="13.5">
      <c r="B268" s="1" t="s">
        <v>15</v>
      </c>
      <c r="C268" s="162" t="s">
        <v>295</v>
      </c>
      <c r="D268" s="24"/>
      <c r="E268" s="117"/>
      <c r="F268" s="327" t="s">
        <v>434</v>
      </c>
      <c r="G268" s="328"/>
      <c r="H268" s="329"/>
    </row>
    <row r="269" spans="2:8" ht="46.5" customHeight="1">
      <c r="B269" s="1" t="s">
        <v>16</v>
      </c>
      <c r="C269" s="14"/>
      <c r="D269" s="24"/>
      <c r="E269" s="117"/>
      <c r="F269" s="324" t="s">
        <v>443</v>
      </c>
      <c r="G269" s="325"/>
      <c r="H269" s="326"/>
    </row>
    <row r="270" spans="2:8" ht="13.5">
      <c r="B270" s="1"/>
      <c r="C270" s="33"/>
      <c r="D270" s="10"/>
      <c r="E270" s="11"/>
      <c r="F270" s="254"/>
      <c r="G270" s="246"/>
      <c r="H270" s="247"/>
    </row>
    <row r="271" spans="2:8" ht="13.5">
      <c r="B271" s="1" t="s">
        <v>58</v>
      </c>
      <c r="C271" s="6">
        <f>COUNTA(C253:C269)</f>
        <v>6</v>
      </c>
      <c r="D271" s="8">
        <f>COUNTA(D253:D269)</f>
        <v>3</v>
      </c>
      <c r="E271" s="80">
        <f>COUNTA(E253:E269)</f>
        <v>1</v>
      </c>
      <c r="F271" s="336">
        <f>COUNTA(F253:F269)</f>
        <v>6</v>
      </c>
      <c r="G271" s="260"/>
      <c r="H271" s="261"/>
    </row>
    <row r="276" spans="2:5" ht="13.5">
      <c r="B276" s="203" t="s">
        <v>248</v>
      </c>
      <c r="C276" s="203"/>
      <c r="D276" s="203"/>
      <c r="E276" s="203"/>
    </row>
    <row r="278" spans="2:4" ht="13.5">
      <c r="B278" s="207" t="s">
        <v>240</v>
      </c>
      <c r="C278" s="207"/>
      <c r="D278" s="207"/>
    </row>
    <row r="279" spans="2:14" ht="13.5">
      <c r="B279" s="202"/>
      <c r="C279" s="201" t="s">
        <v>203</v>
      </c>
      <c r="D279" s="232"/>
      <c r="E279" s="232" t="s">
        <v>239</v>
      </c>
      <c r="F279" s="233"/>
      <c r="G279" s="233"/>
      <c r="H279" s="233"/>
      <c r="I279" s="234"/>
      <c r="J279" s="285" t="s">
        <v>249</v>
      </c>
      <c r="K279" s="286"/>
      <c r="L279" s="287"/>
      <c r="M279" s="292" t="s">
        <v>252</v>
      </c>
      <c r="N279" s="293"/>
    </row>
    <row r="280" spans="2:14" ht="13.5">
      <c r="B280" s="202"/>
      <c r="C280" s="17" t="s">
        <v>148</v>
      </c>
      <c r="D280" s="78" t="s">
        <v>149</v>
      </c>
      <c r="E280" s="14" t="s">
        <v>235</v>
      </c>
      <c r="F280" s="117" t="s">
        <v>236</v>
      </c>
      <c r="G280" s="24" t="s">
        <v>237</v>
      </c>
      <c r="H280" s="233" t="s">
        <v>110</v>
      </c>
      <c r="I280" s="247"/>
      <c r="J280" s="288"/>
      <c r="K280" s="289"/>
      <c r="L280" s="290"/>
      <c r="M280" s="91" t="s">
        <v>250</v>
      </c>
      <c r="N280" s="92" t="s">
        <v>251</v>
      </c>
    </row>
    <row r="281" spans="2:14" ht="13.5">
      <c r="B281" s="1" t="s">
        <v>0</v>
      </c>
      <c r="C281" s="14"/>
      <c r="D281" s="117" t="s">
        <v>295</v>
      </c>
      <c r="E281" s="14"/>
      <c r="F281" s="117"/>
      <c r="G281" s="24"/>
      <c r="H281" s="246"/>
      <c r="I281" s="247"/>
      <c r="J281" s="245"/>
      <c r="K281" s="246"/>
      <c r="L281" s="247"/>
      <c r="M281" s="81"/>
      <c r="N281" s="16"/>
    </row>
    <row r="282" spans="2:14" ht="13.5">
      <c r="B282" s="1" t="s">
        <v>1</v>
      </c>
      <c r="C282" s="14"/>
      <c r="D282" s="117" t="s">
        <v>295</v>
      </c>
      <c r="E282" s="14"/>
      <c r="F282" s="117"/>
      <c r="G282" s="24"/>
      <c r="H282" s="246"/>
      <c r="I282" s="247"/>
      <c r="J282" s="245"/>
      <c r="K282" s="246"/>
      <c r="L282" s="247"/>
      <c r="M282" s="81">
        <v>0</v>
      </c>
      <c r="N282" s="16">
        <v>0</v>
      </c>
    </row>
    <row r="283" spans="2:14" ht="13.5">
      <c r="B283" s="1" t="s">
        <v>2</v>
      </c>
      <c r="C283" s="14" t="s">
        <v>330</v>
      </c>
      <c r="D283" s="117"/>
      <c r="E283" s="14"/>
      <c r="F283" s="117"/>
      <c r="G283" s="24" t="s">
        <v>295</v>
      </c>
      <c r="H283" s="246"/>
      <c r="I283" s="247"/>
      <c r="J283" s="245"/>
      <c r="K283" s="246"/>
      <c r="L283" s="247"/>
      <c r="M283" s="81"/>
      <c r="N283" s="16"/>
    </row>
    <row r="284" spans="2:14" ht="13.5">
      <c r="B284" s="1" t="s">
        <v>3</v>
      </c>
      <c r="C284" s="14"/>
      <c r="D284" s="117" t="s">
        <v>295</v>
      </c>
      <c r="E284" s="14"/>
      <c r="F284" s="117"/>
      <c r="G284" s="24"/>
      <c r="H284" s="246"/>
      <c r="I284" s="247"/>
      <c r="J284" s="245"/>
      <c r="K284" s="246"/>
      <c r="L284" s="247"/>
      <c r="M284" s="81"/>
      <c r="N284" s="16"/>
    </row>
    <row r="285" spans="2:14" ht="13.5">
      <c r="B285" s="1" t="s">
        <v>4</v>
      </c>
      <c r="C285" s="14"/>
      <c r="D285" s="177" t="s">
        <v>295</v>
      </c>
      <c r="E285" s="14"/>
      <c r="F285" s="117"/>
      <c r="G285" s="24"/>
      <c r="H285" s="246"/>
      <c r="I285" s="247"/>
      <c r="J285" s="245"/>
      <c r="K285" s="246"/>
      <c r="L285" s="247"/>
      <c r="M285" s="81"/>
      <c r="N285" s="16"/>
    </row>
    <row r="286" spans="2:14" ht="13.5">
      <c r="B286" s="1" t="s">
        <v>5</v>
      </c>
      <c r="C286" s="14"/>
      <c r="D286" s="117" t="s">
        <v>295</v>
      </c>
      <c r="E286" s="14"/>
      <c r="F286" s="117"/>
      <c r="G286" s="24"/>
      <c r="H286" s="246"/>
      <c r="I286" s="247"/>
      <c r="J286" s="245"/>
      <c r="K286" s="246"/>
      <c r="L286" s="247"/>
      <c r="M286" s="81"/>
      <c r="N286" s="16"/>
    </row>
    <row r="287" spans="2:14" ht="13.5">
      <c r="B287" s="1" t="s">
        <v>6</v>
      </c>
      <c r="C287" s="14"/>
      <c r="D287" s="117" t="s">
        <v>295</v>
      </c>
      <c r="E287" s="14"/>
      <c r="F287" s="117"/>
      <c r="G287" s="24"/>
      <c r="H287" s="246"/>
      <c r="I287" s="247"/>
      <c r="J287" s="245"/>
      <c r="K287" s="246"/>
      <c r="L287" s="247"/>
      <c r="M287" s="81"/>
      <c r="N287" s="16"/>
    </row>
    <row r="288" spans="2:14" ht="13.5">
      <c r="B288" s="1" t="s">
        <v>7</v>
      </c>
      <c r="C288" s="14"/>
      <c r="D288" s="117"/>
      <c r="E288" s="14"/>
      <c r="F288" s="117"/>
      <c r="G288" s="24"/>
      <c r="H288" s="246"/>
      <c r="I288" s="247"/>
      <c r="J288" s="245"/>
      <c r="K288" s="246"/>
      <c r="L288" s="247"/>
      <c r="M288" s="81"/>
      <c r="N288" s="16"/>
    </row>
    <row r="289" spans="2:14" ht="13.5">
      <c r="B289" s="1" t="s">
        <v>8</v>
      </c>
      <c r="C289" s="14"/>
      <c r="D289" s="117" t="s">
        <v>295</v>
      </c>
      <c r="E289" s="14"/>
      <c r="F289" s="117"/>
      <c r="G289" s="24"/>
      <c r="H289" s="246"/>
      <c r="I289" s="247"/>
      <c r="J289" s="245"/>
      <c r="K289" s="246"/>
      <c r="L289" s="247"/>
      <c r="M289" s="81"/>
      <c r="N289" s="16"/>
    </row>
    <row r="290" spans="2:14" ht="13.5">
      <c r="B290" s="1" t="s">
        <v>9</v>
      </c>
      <c r="C290" s="14"/>
      <c r="D290" s="117" t="s">
        <v>295</v>
      </c>
      <c r="E290" s="14"/>
      <c r="F290" s="117"/>
      <c r="G290" s="24"/>
      <c r="H290" s="246"/>
      <c r="I290" s="247"/>
      <c r="J290" s="245"/>
      <c r="K290" s="246"/>
      <c r="L290" s="247"/>
      <c r="M290" s="81"/>
      <c r="N290" s="16"/>
    </row>
    <row r="291" spans="2:14" ht="13.5">
      <c r="B291" s="1" t="s">
        <v>10</v>
      </c>
      <c r="C291" s="14"/>
      <c r="D291" s="117" t="s">
        <v>295</v>
      </c>
      <c r="E291" s="14"/>
      <c r="F291" s="117"/>
      <c r="G291" s="24"/>
      <c r="H291" s="246"/>
      <c r="I291" s="247"/>
      <c r="J291" s="245"/>
      <c r="K291" s="246"/>
      <c r="L291" s="247"/>
      <c r="M291" s="81"/>
      <c r="N291" s="16"/>
    </row>
    <row r="292" spans="2:14" ht="13.5">
      <c r="B292" s="1" t="s">
        <v>11</v>
      </c>
      <c r="C292" s="14"/>
      <c r="D292" s="117" t="s">
        <v>295</v>
      </c>
      <c r="E292" s="14"/>
      <c r="F292" s="117"/>
      <c r="G292" s="24"/>
      <c r="H292" s="246"/>
      <c r="I292" s="247"/>
      <c r="J292" s="245"/>
      <c r="K292" s="246"/>
      <c r="L292" s="247"/>
      <c r="M292" s="81"/>
      <c r="N292" s="16"/>
    </row>
    <row r="293" spans="2:14" ht="13.5">
      <c r="B293" s="1" t="s">
        <v>12</v>
      </c>
      <c r="C293" s="14"/>
      <c r="D293" s="117" t="s">
        <v>295</v>
      </c>
      <c r="E293" s="14"/>
      <c r="F293" s="117"/>
      <c r="G293" s="24"/>
      <c r="H293" s="246"/>
      <c r="I293" s="247"/>
      <c r="J293" s="245"/>
      <c r="K293" s="246"/>
      <c r="L293" s="247"/>
      <c r="M293" s="81"/>
      <c r="N293" s="16"/>
    </row>
    <row r="294" spans="2:14" ht="13.5">
      <c r="B294" s="1" t="s">
        <v>13</v>
      </c>
      <c r="C294" s="14"/>
      <c r="D294" s="117" t="s">
        <v>295</v>
      </c>
      <c r="E294" s="14"/>
      <c r="F294" s="117"/>
      <c r="G294" s="24"/>
      <c r="H294" s="246"/>
      <c r="I294" s="247"/>
      <c r="J294" s="245"/>
      <c r="K294" s="246"/>
      <c r="L294" s="247"/>
      <c r="M294" s="81"/>
      <c r="N294" s="16"/>
    </row>
    <row r="295" spans="2:14" ht="13.5">
      <c r="B295" s="1" t="s">
        <v>14</v>
      </c>
      <c r="C295" s="14"/>
      <c r="D295" s="164" t="s">
        <v>295</v>
      </c>
      <c r="E295" s="14"/>
      <c r="F295" s="117"/>
      <c r="G295" s="24"/>
      <c r="H295" s="246"/>
      <c r="I295" s="247"/>
      <c r="J295" s="245"/>
      <c r="K295" s="246"/>
      <c r="L295" s="247"/>
      <c r="M295" s="81"/>
      <c r="N295" s="16"/>
    </row>
    <row r="296" spans="2:14" ht="13.5">
      <c r="B296" s="1" t="s">
        <v>15</v>
      </c>
      <c r="C296" s="14"/>
      <c r="D296" s="164" t="s">
        <v>295</v>
      </c>
      <c r="E296" s="14"/>
      <c r="F296" s="117"/>
      <c r="G296" s="24"/>
      <c r="H296" s="246"/>
      <c r="I296" s="247"/>
      <c r="J296" s="245"/>
      <c r="K296" s="246"/>
      <c r="L296" s="247"/>
      <c r="M296" s="81"/>
      <c r="N296" s="16"/>
    </row>
    <row r="297" spans="2:14" ht="13.5">
      <c r="B297" s="1" t="s">
        <v>16</v>
      </c>
      <c r="C297" s="14"/>
      <c r="D297" s="164" t="s">
        <v>295</v>
      </c>
      <c r="E297" s="14"/>
      <c r="F297" s="117"/>
      <c r="G297" s="24"/>
      <c r="H297" s="241" t="s">
        <v>444</v>
      </c>
      <c r="I297" s="242"/>
      <c r="J297" s="245"/>
      <c r="K297" s="246"/>
      <c r="L297" s="247"/>
      <c r="M297" s="81"/>
      <c r="N297" s="16"/>
    </row>
    <row r="298" spans="2:14" ht="13.5">
      <c r="B298" s="1"/>
      <c r="C298" s="33"/>
      <c r="D298" s="11"/>
      <c r="E298" s="33"/>
      <c r="F298" s="11"/>
      <c r="G298" s="10"/>
      <c r="H298" s="246"/>
      <c r="I298" s="247"/>
      <c r="J298" s="245"/>
      <c r="K298" s="246"/>
      <c r="L298" s="247"/>
      <c r="M298" s="79"/>
      <c r="N298" s="35"/>
    </row>
    <row r="299" spans="2:14" ht="13.5">
      <c r="B299" s="1" t="s">
        <v>17</v>
      </c>
      <c r="C299" s="39">
        <f>COUNTA(C281:C297)</f>
        <v>1</v>
      </c>
      <c r="D299" s="88">
        <f aca="true" t="shared" si="5" ref="D299:J299">COUNTA(D281:D297)</f>
        <v>15</v>
      </c>
      <c r="E299" s="39">
        <f t="shared" si="5"/>
        <v>0</v>
      </c>
      <c r="F299" s="88">
        <f t="shared" si="5"/>
        <v>0</v>
      </c>
      <c r="G299" s="94">
        <f t="shared" si="5"/>
        <v>1</v>
      </c>
      <c r="H299" s="284">
        <f t="shared" si="5"/>
        <v>1</v>
      </c>
      <c r="I299" s="247"/>
      <c r="J299" s="291">
        <f t="shared" si="5"/>
        <v>0</v>
      </c>
      <c r="K299" s="246"/>
      <c r="L299" s="247"/>
      <c r="M299" s="81">
        <f>SUM(M281:M297)</f>
        <v>0</v>
      </c>
      <c r="N299" s="16">
        <f>SUM(N281:N297)</f>
        <v>0</v>
      </c>
    </row>
  </sheetData>
  <sheetProtection/>
  <mergeCells count="241">
    <mergeCell ref="F271:H271"/>
    <mergeCell ref="F267:H267"/>
    <mergeCell ref="F268:H268"/>
    <mergeCell ref="F270:H270"/>
    <mergeCell ref="F171:J172"/>
    <mergeCell ref="F173:J173"/>
    <mergeCell ref="F174:J174"/>
    <mergeCell ref="F175:J175"/>
    <mergeCell ref="F176:J176"/>
    <mergeCell ref="F179:J179"/>
    <mergeCell ref="F253:H253"/>
    <mergeCell ref="F254:H254"/>
    <mergeCell ref="F255:H255"/>
    <mergeCell ref="F256:H256"/>
    <mergeCell ref="F257:H257"/>
    <mergeCell ref="F180:J180"/>
    <mergeCell ref="F181:J181"/>
    <mergeCell ref="F182:J182"/>
    <mergeCell ref="F188:J188"/>
    <mergeCell ref="F189:J189"/>
    <mergeCell ref="F269:H269"/>
    <mergeCell ref="F258:H258"/>
    <mergeCell ref="F259:H259"/>
    <mergeCell ref="F260:H260"/>
    <mergeCell ref="F262:H262"/>
    <mergeCell ref="F263:H263"/>
    <mergeCell ref="F264:H264"/>
    <mergeCell ref="F266:H266"/>
    <mergeCell ref="F265:H265"/>
    <mergeCell ref="F261:H261"/>
    <mergeCell ref="F184:J184"/>
    <mergeCell ref="F185:J185"/>
    <mergeCell ref="F183:J183"/>
    <mergeCell ref="C251:C252"/>
    <mergeCell ref="D251:D252"/>
    <mergeCell ref="E251:E252"/>
    <mergeCell ref="F190:J190"/>
    <mergeCell ref="F251:H252"/>
    <mergeCell ref="F186:J186"/>
    <mergeCell ref="F187:J187"/>
    <mergeCell ref="B203:E203"/>
    <mergeCell ref="B249:E249"/>
    <mergeCell ref="F191:J191"/>
    <mergeCell ref="H134:L134"/>
    <mergeCell ref="H135:L135"/>
    <mergeCell ref="H136:L136"/>
    <mergeCell ref="H137:L137"/>
    <mergeCell ref="F177:J177"/>
    <mergeCell ref="F178:J178"/>
    <mergeCell ref="H149:L149"/>
    <mergeCell ref="H150:L150"/>
    <mergeCell ref="H151:L151"/>
    <mergeCell ref="H152:L152"/>
    <mergeCell ref="C31:I31"/>
    <mergeCell ref="B131:D131"/>
    <mergeCell ref="B170:D170"/>
    <mergeCell ref="H138:L138"/>
    <mergeCell ref="H139:L139"/>
    <mergeCell ref="H140:L140"/>
    <mergeCell ref="H141:L141"/>
    <mergeCell ref="H142:L142"/>
    <mergeCell ref="H143:L143"/>
    <mergeCell ref="H146:L146"/>
    <mergeCell ref="C39:I39"/>
    <mergeCell ref="C37:I37"/>
    <mergeCell ref="C38:I38"/>
    <mergeCell ref="C42:I42"/>
    <mergeCell ref="C41:I41"/>
    <mergeCell ref="C50:I50"/>
    <mergeCell ref="J50:O50"/>
    <mergeCell ref="B3:E3"/>
    <mergeCell ref="B4:D4"/>
    <mergeCell ref="C6:D6"/>
    <mergeCell ref="E6:O6"/>
    <mergeCell ref="B6:B7"/>
    <mergeCell ref="C30:I30"/>
    <mergeCell ref="J30:O30"/>
    <mergeCell ref="B29:E29"/>
    <mergeCell ref="J32:O32"/>
    <mergeCell ref="J33:O33"/>
    <mergeCell ref="J34:O34"/>
    <mergeCell ref="J35:O35"/>
    <mergeCell ref="C32:I32"/>
    <mergeCell ref="C33:I33"/>
    <mergeCell ref="C34:I34"/>
    <mergeCell ref="C35:I35"/>
    <mergeCell ref="C36:I36"/>
    <mergeCell ref="C45:I45"/>
    <mergeCell ref="C46:I46"/>
    <mergeCell ref="J36:O36"/>
    <mergeCell ref="J37:O37"/>
    <mergeCell ref="J38:O38"/>
    <mergeCell ref="J39:O39"/>
    <mergeCell ref="C40:I40"/>
    <mergeCell ref="C43:I43"/>
    <mergeCell ref="C44:I44"/>
    <mergeCell ref="J40:O40"/>
    <mergeCell ref="J41:O41"/>
    <mergeCell ref="J42:O42"/>
    <mergeCell ref="J43:O43"/>
    <mergeCell ref="J44:O44"/>
    <mergeCell ref="J45:O45"/>
    <mergeCell ref="J31:O31"/>
    <mergeCell ref="C53:I53"/>
    <mergeCell ref="J53:O53"/>
    <mergeCell ref="J46:O46"/>
    <mergeCell ref="J47:O47"/>
    <mergeCell ref="C47:I47"/>
    <mergeCell ref="C51:I51"/>
    <mergeCell ref="J51:O51"/>
    <mergeCell ref="C52:I52"/>
    <mergeCell ref="J52:O52"/>
    <mergeCell ref="B49:D49"/>
    <mergeCell ref="C59:I59"/>
    <mergeCell ref="J59:O59"/>
    <mergeCell ref="C54:I54"/>
    <mergeCell ref="J54:O54"/>
    <mergeCell ref="C55:I55"/>
    <mergeCell ref="J55:O55"/>
    <mergeCell ref="C56:I56"/>
    <mergeCell ref="J56:O56"/>
    <mergeCell ref="C57:I57"/>
    <mergeCell ref="J57:O57"/>
    <mergeCell ref="C58:I58"/>
    <mergeCell ref="J58:O58"/>
    <mergeCell ref="C65:I65"/>
    <mergeCell ref="J65:O65"/>
    <mergeCell ref="C60:I60"/>
    <mergeCell ref="J60:O60"/>
    <mergeCell ref="C61:I61"/>
    <mergeCell ref="J61:O61"/>
    <mergeCell ref="C62:I62"/>
    <mergeCell ref="J62:O62"/>
    <mergeCell ref="B84:D84"/>
    <mergeCell ref="C63:I63"/>
    <mergeCell ref="J63:O63"/>
    <mergeCell ref="C64:I64"/>
    <mergeCell ref="J64:O64"/>
    <mergeCell ref="C85:E85"/>
    <mergeCell ref="F85:H86"/>
    <mergeCell ref="I85:K86"/>
    <mergeCell ref="B85:B86"/>
    <mergeCell ref="I96:K96"/>
    <mergeCell ref="C66:I66"/>
    <mergeCell ref="J66:O66"/>
    <mergeCell ref="C67:I67"/>
    <mergeCell ref="J67:O67"/>
    <mergeCell ref="F96:H96"/>
    <mergeCell ref="F87:H87"/>
    <mergeCell ref="F88:H88"/>
    <mergeCell ref="F89:H89"/>
    <mergeCell ref="F90:H90"/>
    <mergeCell ref="F95:H95"/>
    <mergeCell ref="I92:K92"/>
    <mergeCell ref="I93:K93"/>
    <mergeCell ref="I94:K94"/>
    <mergeCell ref="I95:K95"/>
    <mergeCell ref="F94:H94"/>
    <mergeCell ref="F91:H91"/>
    <mergeCell ref="F92:H92"/>
    <mergeCell ref="I91:K91"/>
    <mergeCell ref="F93:H93"/>
    <mergeCell ref="B130:D130"/>
    <mergeCell ref="B132:B133"/>
    <mergeCell ref="C132:D132"/>
    <mergeCell ref="H133:L133"/>
    <mergeCell ref="E132:L132"/>
    <mergeCell ref="I103:K103"/>
    <mergeCell ref="I87:K87"/>
    <mergeCell ref="I88:K88"/>
    <mergeCell ref="I89:K89"/>
    <mergeCell ref="I90:K90"/>
    <mergeCell ref="B105:E105"/>
    <mergeCell ref="I98:K98"/>
    <mergeCell ref="I99:K99"/>
    <mergeCell ref="I100:K100"/>
    <mergeCell ref="I101:K101"/>
    <mergeCell ref="I102:K102"/>
    <mergeCell ref="F102:H102"/>
    <mergeCell ref="F103:H103"/>
    <mergeCell ref="H144:L144"/>
    <mergeCell ref="H145:L145"/>
    <mergeCell ref="B276:E276"/>
    <mergeCell ref="B278:D278"/>
    <mergeCell ref="E171:E172"/>
    <mergeCell ref="B251:B252"/>
    <mergeCell ref="H147:L147"/>
    <mergeCell ref="H148:L148"/>
    <mergeCell ref="B279:B280"/>
    <mergeCell ref="C279:D279"/>
    <mergeCell ref="C171:C172"/>
    <mergeCell ref="D171:D172"/>
    <mergeCell ref="B171:B172"/>
    <mergeCell ref="I97:K97"/>
    <mergeCell ref="F99:H99"/>
    <mergeCell ref="F100:H100"/>
    <mergeCell ref="F101:H101"/>
    <mergeCell ref="F97:H97"/>
    <mergeCell ref="F98:H98"/>
    <mergeCell ref="H298:I298"/>
    <mergeCell ref="H287:I287"/>
    <mergeCell ref="H288:I288"/>
    <mergeCell ref="H289:I289"/>
    <mergeCell ref="H290:I290"/>
    <mergeCell ref="H293:I293"/>
    <mergeCell ref="H294:I294"/>
    <mergeCell ref="H295:I295"/>
    <mergeCell ref="H296:I296"/>
    <mergeCell ref="J298:L298"/>
    <mergeCell ref="J293:L293"/>
    <mergeCell ref="J294:L294"/>
    <mergeCell ref="J295:L295"/>
    <mergeCell ref="J296:L296"/>
    <mergeCell ref="J292:L292"/>
    <mergeCell ref="H291:I291"/>
    <mergeCell ref="H292:I292"/>
    <mergeCell ref="J297:L297"/>
    <mergeCell ref="H284:I284"/>
    <mergeCell ref="H285:I285"/>
    <mergeCell ref="H286:I286"/>
    <mergeCell ref="J291:L291"/>
    <mergeCell ref="M279:N279"/>
    <mergeCell ref="H297:I297"/>
    <mergeCell ref="J285:L285"/>
    <mergeCell ref="J286:L286"/>
    <mergeCell ref="J287:L287"/>
    <mergeCell ref="J288:L288"/>
    <mergeCell ref="H280:I280"/>
    <mergeCell ref="H281:I281"/>
    <mergeCell ref="H282:I282"/>
    <mergeCell ref="H283:I283"/>
    <mergeCell ref="H299:I299"/>
    <mergeCell ref="E279:I279"/>
    <mergeCell ref="J279:L280"/>
    <mergeCell ref="J281:L281"/>
    <mergeCell ref="J282:L282"/>
    <mergeCell ref="J283:L283"/>
    <mergeCell ref="J284:L284"/>
    <mergeCell ref="J289:L289"/>
    <mergeCell ref="J290:L290"/>
    <mergeCell ref="J299:L299"/>
  </mergeCells>
  <printOptions/>
  <pageMargins left="0.7" right="0.7" top="0.75" bottom="0.75" header="0.3" footer="0.3"/>
  <pageSetup fitToHeight="0"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B3:P207"/>
  <sheetViews>
    <sheetView zoomScalePageLayoutView="0" workbookViewId="0" topLeftCell="A175">
      <selection activeCell="G195" sqref="G195:N195"/>
    </sheetView>
  </sheetViews>
  <sheetFormatPr defaultColWidth="9.140625" defaultRowHeight="15"/>
  <sheetData>
    <row r="3" spans="2:3" ht="15">
      <c r="B3" s="203" t="s">
        <v>253</v>
      </c>
      <c r="C3" s="203"/>
    </row>
    <row r="4" spans="2:6" ht="15">
      <c r="B4" s="203" t="s">
        <v>254</v>
      </c>
      <c r="C4" s="203"/>
      <c r="D4" s="203"/>
      <c r="E4" s="203"/>
      <c r="F4" s="203"/>
    </row>
    <row r="6" spans="2:4" ht="15">
      <c r="B6" s="1"/>
      <c r="C6" s="201" t="s">
        <v>255</v>
      </c>
      <c r="D6" s="201"/>
    </row>
    <row r="7" spans="2:4" ht="15">
      <c r="B7" s="1" t="s">
        <v>0</v>
      </c>
      <c r="C7" s="353">
        <v>1175880000</v>
      </c>
      <c r="D7" s="353"/>
    </row>
    <row r="8" spans="2:4" ht="15">
      <c r="B8" s="1" t="s">
        <v>1</v>
      </c>
      <c r="C8" s="353">
        <v>179263000</v>
      </c>
      <c r="D8" s="353"/>
    </row>
    <row r="9" spans="2:4" ht="15">
      <c r="B9" s="1" t="s">
        <v>2</v>
      </c>
      <c r="C9" s="353">
        <v>491505000</v>
      </c>
      <c r="D9" s="353"/>
    </row>
    <row r="10" spans="2:4" ht="15">
      <c r="B10" s="1" t="s">
        <v>3</v>
      </c>
      <c r="C10" s="353">
        <v>39411000</v>
      </c>
      <c r="D10" s="353"/>
    </row>
    <row r="11" spans="2:4" ht="15">
      <c r="B11" s="1" t="s">
        <v>4</v>
      </c>
      <c r="C11" s="353">
        <v>139148000</v>
      </c>
      <c r="D11" s="353"/>
    </row>
    <row r="12" spans="2:4" ht="15">
      <c r="B12" s="1" t="s">
        <v>5</v>
      </c>
      <c r="C12" s="353">
        <v>63093000</v>
      </c>
      <c r="D12" s="353"/>
    </row>
    <row r="13" spans="2:4" ht="15">
      <c r="B13" s="1" t="s">
        <v>6</v>
      </c>
      <c r="C13" s="353">
        <v>139233000</v>
      </c>
      <c r="D13" s="353"/>
    </row>
    <row r="14" spans="2:4" ht="15">
      <c r="B14" s="1" t="s">
        <v>7</v>
      </c>
      <c r="C14" s="353">
        <v>120677000</v>
      </c>
      <c r="D14" s="353"/>
    </row>
    <row r="15" spans="2:4" ht="15">
      <c r="B15" s="1" t="s">
        <v>8</v>
      </c>
      <c r="C15" s="353">
        <v>34295000</v>
      </c>
      <c r="D15" s="353"/>
    </row>
    <row r="16" spans="2:4" ht="15">
      <c r="B16" s="1" t="s">
        <v>9</v>
      </c>
      <c r="C16" s="353">
        <v>89484000</v>
      </c>
      <c r="D16" s="353"/>
    </row>
    <row r="17" spans="2:4" ht="15">
      <c r="B17" s="1" t="s">
        <v>10</v>
      </c>
      <c r="C17" s="353">
        <v>578000</v>
      </c>
      <c r="D17" s="353"/>
    </row>
    <row r="18" spans="2:4" ht="15">
      <c r="B18" s="1" t="s">
        <v>11</v>
      </c>
      <c r="C18" s="353">
        <v>2858000</v>
      </c>
      <c r="D18" s="353"/>
    </row>
    <row r="19" spans="2:4" ht="15">
      <c r="B19" s="1" t="s">
        <v>12</v>
      </c>
      <c r="C19" s="353">
        <v>88967000</v>
      </c>
      <c r="D19" s="353"/>
    </row>
    <row r="20" spans="2:4" ht="15">
      <c r="B20" s="1" t="s">
        <v>13</v>
      </c>
      <c r="C20" s="353">
        <v>595000</v>
      </c>
      <c r="D20" s="353"/>
    </row>
    <row r="21" spans="2:4" ht="15">
      <c r="B21" s="1" t="s">
        <v>14</v>
      </c>
      <c r="C21" s="353">
        <v>12781000</v>
      </c>
      <c r="D21" s="353"/>
    </row>
    <row r="22" spans="2:4" ht="15">
      <c r="B22" s="1" t="s">
        <v>15</v>
      </c>
      <c r="C22" s="353">
        <v>0</v>
      </c>
      <c r="D22" s="353"/>
    </row>
    <row r="23" spans="2:4" ht="15">
      <c r="B23" s="1" t="s">
        <v>16</v>
      </c>
      <c r="C23" s="353">
        <v>29008</v>
      </c>
      <c r="D23" s="353"/>
    </row>
    <row r="24" spans="2:4" ht="15">
      <c r="B24" s="1"/>
      <c r="C24" s="353"/>
      <c r="D24" s="353"/>
    </row>
    <row r="25" spans="2:4" ht="15">
      <c r="B25" s="1" t="s">
        <v>17</v>
      </c>
      <c r="C25" s="353">
        <f>SUM(C7:D23)</f>
        <v>2577797008</v>
      </c>
      <c r="D25" s="353"/>
    </row>
    <row r="26" spans="2:4" ht="15">
      <c r="B26" s="19"/>
      <c r="C26" s="105"/>
      <c r="D26" s="105"/>
    </row>
    <row r="27" spans="2:4" ht="15">
      <c r="B27" s="19"/>
      <c r="C27" s="105"/>
      <c r="D27" s="105"/>
    </row>
    <row r="28" spans="2:4" ht="15">
      <c r="B28" s="19"/>
      <c r="C28" s="105"/>
      <c r="D28" s="105"/>
    </row>
    <row r="30" spans="2:6" ht="15">
      <c r="B30" s="203" t="s">
        <v>256</v>
      </c>
      <c r="C30" s="203"/>
      <c r="D30" s="203"/>
      <c r="E30" s="203"/>
      <c r="F30" s="203"/>
    </row>
    <row r="32" spans="2:16" ht="15">
      <c r="B32" s="202"/>
      <c r="C32" s="201" t="s">
        <v>259</v>
      </c>
      <c r="D32" s="201"/>
      <c r="E32" s="201" t="s">
        <v>260</v>
      </c>
      <c r="F32" s="201"/>
      <c r="G32" s="201" t="s">
        <v>32</v>
      </c>
      <c r="H32" s="201"/>
      <c r="I32" s="201" t="s">
        <v>33</v>
      </c>
      <c r="J32" s="201"/>
      <c r="K32" s="201" t="s">
        <v>34</v>
      </c>
      <c r="L32" s="201"/>
      <c r="M32" s="201" t="s">
        <v>35</v>
      </c>
      <c r="N32" s="201"/>
      <c r="O32" s="201" t="s">
        <v>36</v>
      </c>
      <c r="P32" s="201"/>
    </row>
    <row r="33" spans="2:16" ht="15">
      <c r="B33" s="202"/>
      <c r="C33" s="3" t="s">
        <v>257</v>
      </c>
      <c r="D33" s="3" t="s">
        <v>258</v>
      </c>
      <c r="E33" s="3" t="s">
        <v>257</v>
      </c>
      <c r="F33" s="3" t="s">
        <v>258</v>
      </c>
      <c r="G33" s="3" t="s">
        <v>257</v>
      </c>
      <c r="H33" s="3" t="s">
        <v>258</v>
      </c>
      <c r="I33" s="3" t="s">
        <v>257</v>
      </c>
      <c r="J33" s="3" t="s">
        <v>258</v>
      </c>
      <c r="K33" s="3" t="s">
        <v>257</v>
      </c>
      <c r="L33" s="3" t="s">
        <v>258</v>
      </c>
      <c r="M33" s="3" t="s">
        <v>257</v>
      </c>
      <c r="N33" s="3" t="s">
        <v>258</v>
      </c>
      <c r="O33" s="3" t="s">
        <v>257</v>
      </c>
      <c r="P33" s="3" t="s">
        <v>258</v>
      </c>
    </row>
    <row r="34" spans="2:16" ht="15">
      <c r="B34" s="1" t="s">
        <v>0</v>
      </c>
      <c r="C34" s="30">
        <v>10000</v>
      </c>
      <c r="D34" s="30">
        <v>18558231</v>
      </c>
      <c r="E34" s="30">
        <v>21000</v>
      </c>
      <c r="F34" s="30">
        <f aca="true" t="shared" si="0" ref="F34:F50">+D34+E34</f>
        <v>18579231</v>
      </c>
      <c r="G34" s="30">
        <v>23000</v>
      </c>
      <c r="H34" s="30">
        <v>18602231</v>
      </c>
      <c r="I34" s="30">
        <v>22000</v>
      </c>
      <c r="J34" s="30">
        <v>18624231</v>
      </c>
      <c r="K34" s="30">
        <v>19770</v>
      </c>
      <c r="L34" s="30">
        <v>18644001</v>
      </c>
      <c r="M34" s="30">
        <v>9736</v>
      </c>
      <c r="N34" s="30">
        <v>18653737</v>
      </c>
      <c r="O34" s="30">
        <v>6086</v>
      </c>
      <c r="P34" s="30">
        <v>18659823</v>
      </c>
    </row>
    <row r="35" spans="2:16" ht="15">
      <c r="B35" s="1" t="s">
        <v>1</v>
      </c>
      <c r="C35" s="30"/>
      <c r="D35" s="30">
        <v>0</v>
      </c>
      <c r="E35" s="30">
        <v>80000000</v>
      </c>
      <c r="F35" s="30">
        <f t="shared" si="0"/>
        <v>80000000</v>
      </c>
      <c r="G35" s="30">
        <v>160184000</v>
      </c>
      <c r="H35" s="30">
        <f>+F35+G35</f>
        <v>240184000</v>
      </c>
      <c r="I35" s="30">
        <v>548000</v>
      </c>
      <c r="J35" s="30">
        <f>+H35+I35</f>
        <v>240732000</v>
      </c>
      <c r="K35" s="30">
        <v>-49444000</v>
      </c>
      <c r="L35" s="30">
        <f>+J35+K35</f>
        <v>191288000</v>
      </c>
      <c r="M35" s="30">
        <v>40165000</v>
      </c>
      <c r="N35" s="30">
        <f>+L35+M35</f>
        <v>231453000</v>
      </c>
      <c r="O35" s="30">
        <v>76934000</v>
      </c>
      <c r="P35" s="30">
        <f>+N35+O35</f>
        <v>308387000</v>
      </c>
    </row>
    <row r="36" spans="2:16" ht="15">
      <c r="B36" s="1" t="s">
        <v>2</v>
      </c>
      <c r="C36" s="30"/>
      <c r="D36" s="30">
        <v>92784</v>
      </c>
      <c r="E36" s="30">
        <v>20</v>
      </c>
      <c r="F36" s="30">
        <f t="shared" si="0"/>
        <v>92804</v>
      </c>
      <c r="G36" s="30">
        <v>21</v>
      </c>
      <c r="H36" s="30">
        <v>92825</v>
      </c>
      <c r="I36" s="30">
        <v>22</v>
      </c>
      <c r="J36" s="30">
        <v>92847</v>
      </c>
      <c r="K36" s="30">
        <v>22</v>
      </c>
      <c r="L36" s="30">
        <v>92869</v>
      </c>
      <c r="M36" s="30">
        <v>18</v>
      </c>
      <c r="N36" s="30">
        <v>92887</v>
      </c>
      <c r="O36" s="30">
        <v>32000018</v>
      </c>
      <c r="P36" s="30">
        <v>32092905</v>
      </c>
    </row>
    <row r="37" spans="2:16" ht="15">
      <c r="B37" s="1" t="s">
        <v>3</v>
      </c>
      <c r="C37" s="30">
        <v>107000</v>
      </c>
      <c r="D37" s="30">
        <v>56530000</v>
      </c>
      <c r="E37" s="30">
        <v>133000</v>
      </c>
      <c r="F37" s="30">
        <f t="shared" si="0"/>
        <v>56663000</v>
      </c>
      <c r="G37" s="30">
        <v>114000</v>
      </c>
      <c r="H37" s="30">
        <v>56777000</v>
      </c>
      <c r="I37" s="30">
        <v>105000</v>
      </c>
      <c r="J37" s="30">
        <v>56882000</v>
      </c>
      <c r="K37" s="30">
        <v>102000</v>
      </c>
      <c r="L37" s="30">
        <v>56984000</v>
      </c>
      <c r="M37" s="30">
        <v>40000</v>
      </c>
      <c r="N37" s="30">
        <v>57024000</v>
      </c>
      <c r="O37" s="30">
        <v>39000</v>
      </c>
      <c r="P37" s="30">
        <v>57063000</v>
      </c>
    </row>
    <row r="38" spans="2:16" ht="15">
      <c r="B38" s="1" t="s">
        <v>4</v>
      </c>
      <c r="C38" s="30">
        <v>-110111609</v>
      </c>
      <c r="D38" s="30">
        <v>10094278</v>
      </c>
      <c r="E38" s="30">
        <v>43799000</v>
      </c>
      <c r="F38" s="30">
        <f t="shared" si="0"/>
        <v>53893278</v>
      </c>
      <c r="G38" s="30">
        <v>64701</v>
      </c>
      <c r="H38" s="30">
        <f>+F38+G38</f>
        <v>53957979</v>
      </c>
      <c r="I38" s="30">
        <v>88786</v>
      </c>
      <c r="J38" s="30">
        <f>+H38+I38</f>
        <v>54046765</v>
      </c>
      <c r="K38" s="30">
        <v>45876000</v>
      </c>
      <c r="L38" s="30">
        <f>+J38+K38</f>
        <v>99922765</v>
      </c>
      <c r="M38" s="30">
        <v>107226</v>
      </c>
      <c r="N38" s="30">
        <f>+L38+M38</f>
        <v>100029991</v>
      </c>
      <c r="O38" s="30">
        <v>185460014</v>
      </c>
      <c r="P38" s="30">
        <f>+N38+O38</f>
        <v>285490005</v>
      </c>
    </row>
    <row r="39" spans="2:16" ht="15">
      <c r="B39" s="1" t="s">
        <v>5</v>
      </c>
      <c r="C39" s="30">
        <v>138642</v>
      </c>
      <c r="D39" s="30">
        <v>146700862</v>
      </c>
      <c r="E39" s="30">
        <v>-64357509</v>
      </c>
      <c r="F39" s="30">
        <f t="shared" si="0"/>
        <v>82343353</v>
      </c>
      <c r="G39" s="30">
        <v>-19934415</v>
      </c>
      <c r="H39" s="30">
        <v>62408938</v>
      </c>
      <c r="I39" s="30">
        <v>-27800247</v>
      </c>
      <c r="J39" s="30">
        <v>34608691</v>
      </c>
      <c r="K39" s="30">
        <v>30495</v>
      </c>
      <c r="L39" s="30">
        <v>34639188</v>
      </c>
      <c r="M39" s="30">
        <v>-34608395</v>
      </c>
      <c r="N39" s="30">
        <v>30791</v>
      </c>
      <c r="O39" s="30">
        <v>0</v>
      </c>
      <c r="P39" s="30">
        <v>30791</v>
      </c>
    </row>
    <row r="40" spans="2:16" ht="15">
      <c r="B40" s="1" t="s">
        <v>6</v>
      </c>
      <c r="C40" s="30">
        <v>-39500</v>
      </c>
      <c r="D40" s="30">
        <v>55530</v>
      </c>
      <c r="E40" s="30">
        <v>-27400</v>
      </c>
      <c r="F40" s="30">
        <f t="shared" si="0"/>
        <v>28130</v>
      </c>
      <c r="G40" s="30">
        <v>150</v>
      </c>
      <c r="H40" s="30">
        <f>+F40+G40</f>
        <v>28280</v>
      </c>
      <c r="I40" s="30">
        <v>-27400</v>
      </c>
      <c r="J40" s="30">
        <f>+H40+I40</f>
        <v>880</v>
      </c>
      <c r="K40" s="30">
        <v>10</v>
      </c>
      <c r="L40" s="30">
        <f>+J40+K40</f>
        <v>890</v>
      </c>
      <c r="M40" s="30">
        <v>10</v>
      </c>
      <c r="N40" s="30">
        <f>+L40+M40</f>
        <v>900</v>
      </c>
      <c r="O40" s="30">
        <v>66300</v>
      </c>
      <c r="P40" s="30">
        <f>+N40+O40</f>
        <v>67200</v>
      </c>
    </row>
    <row r="41" spans="2:16" ht="15">
      <c r="B41" s="1" t="s">
        <v>7</v>
      </c>
      <c r="C41" s="30">
        <v>-48595883</v>
      </c>
      <c r="D41" s="30">
        <v>415595826</v>
      </c>
      <c r="E41" s="30">
        <v>-249686198</v>
      </c>
      <c r="F41" s="30">
        <f t="shared" si="0"/>
        <v>165909628</v>
      </c>
      <c r="G41" s="30">
        <v>-165689830</v>
      </c>
      <c r="H41" s="30">
        <f>+F41+G41</f>
        <v>219798</v>
      </c>
      <c r="I41" s="30">
        <v>384</v>
      </c>
      <c r="J41" s="30">
        <f>+H41+I41</f>
        <v>220182</v>
      </c>
      <c r="K41" s="30">
        <v>409</v>
      </c>
      <c r="L41" s="30">
        <f>+J41+K41</f>
        <v>220591</v>
      </c>
      <c r="M41" s="30">
        <v>412</v>
      </c>
      <c r="N41" s="30">
        <f>+L41+M41</f>
        <v>221003</v>
      </c>
      <c r="O41" s="30">
        <v>527</v>
      </c>
      <c r="P41" s="30">
        <f>+N41+O41</f>
        <v>221530</v>
      </c>
    </row>
    <row r="42" spans="2:16" ht="15">
      <c r="B42" s="1" t="s">
        <v>8</v>
      </c>
      <c r="C42" s="30">
        <v>11919843</v>
      </c>
      <c r="D42" s="30">
        <v>211107384</v>
      </c>
      <c r="E42" s="30">
        <v>-24146266</v>
      </c>
      <c r="F42" s="30">
        <f t="shared" si="0"/>
        <v>186961118</v>
      </c>
      <c r="G42" s="30">
        <v>-160084712</v>
      </c>
      <c r="H42" s="30">
        <f aca="true" t="shared" si="1" ref="H42:H50">+F42+G42</f>
        <v>26876406</v>
      </c>
      <c r="I42" s="30">
        <v>43591</v>
      </c>
      <c r="J42" s="30">
        <f aca="true" t="shared" si="2" ref="J42:J50">+H42+I42</f>
        <v>26919997</v>
      </c>
      <c r="K42" s="30">
        <v>-9229128</v>
      </c>
      <c r="L42" s="30">
        <f aca="true" t="shared" si="3" ref="L42:L50">+J42+K42</f>
        <v>17690869</v>
      </c>
      <c r="M42" s="30">
        <v>-17690869</v>
      </c>
      <c r="N42" s="30">
        <f aca="true" t="shared" si="4" ref="N42:N50">+L42+M42</f>
        <v>0</v>
      </c>
      <c r="O42" s="30"/>
      <c r="P42" s="30">
        <f aca="true" t="shared" si="5" ref="P42:P50">+N42+O42</f>
        <v>0</v>
      </c>
    </row>
    <row r="43" spans="2:16" ht="15">
      <c r="B43" s="1" t="s">
        <v>9</v>
      </c>
      <c r="C43" s="30">
        <v>-9963120</v>
      </c>
      <c r="D43" s="30">
        <v>233448849</v>
      </c>
      <c r="E43" s="30">
        <v>37299</v>
      </c>
      <c r="F43" s="30">
        <f t="shared" si="0"/>
        <v>233486148</v>
      </c>
      <c r="G43" s="30">
        <v>63003</v>
      </c>
      <c r="H43" s="30">
        <f t="shared" si="1"/>
        <v>233549151</v>
      </c>
      <c r="I43" s="30">
        <v>-31924531</v>
      </c>
      <c r="J43" s="30">
        <f t="shared" si="2"/>
        <v>201624620</v>
      </c>
      <c r="K43" s="30">
        <v>130516</v>
      </c>
      <c r="L43" s="30">
        <f t="shared" si="3"/>
        <v>201755136</v>
      </c>
      <c r="M43" s="30">
        <v>-3413243</v>
      </c>
      <c r="N43" s="30">
        <f t="shared" si="4"/>
        <v>198341893</v>
      </c>
      <c r="O43" s="30">
        <v>116645</v>
      </c>
      <c r="P43" s="30">
        <f t="shared" si="5"/>
        <v>198458538</v>
      </c>
    </row>
    <row r="44" spans="2:16" ht="15">
      <c r="B44" s="1" t="s">
        <v>10</v>
      </c>
      <c r="C44" s="30">
        <v>39474</v>
      </c>
      <c r="D44" s="30">
        <v>131623388</v>
      </c>
      <c r="E44" s="30">
        <v>32814</v>
      </c>
      <c r="F44" s="30">
        <f t="shared" si="0"/>
        <v>131656202</v>
      </c>
      <c r="G44" s="30">
        <v>39712</v>
      </c>
      <c r="H44" s="30">
        <f t="shared" si="1"/>
        <v>131695914</v>
      </c>
      <c r="I44" s="30">
        <v>24053</v>
      </c>
      <c r="J44" s="30">
        <f t="shared" si="2"/>
        <v>131719967</v>
      </c>
      <c r="K44" s="30">
        <v>17898</v>
      </c>
      <c r="L44" s="30">
        <f t="shared" si="3"/>
        <v>131737865</v>
      </c>
      <c r="M44" s="30">
        <v>-15158759</v>
      </c>
      <c r="N44" s="30">
        <f t="shared" si="4"/>
        <v>116579106</v>
      </c>
      <c r="O44" s="30">
        <v>23251</v>
      </c>
      <c r="P44" s="30">
        <f t="shared" si="5"/>
        <v>116602357</v>
      </c>
    </row>
    <row r="45" spans="2:16" ht="13.5">
      <c r="B45" s="1" t="s">
        <v>11</v>
      </c>
      <c r="C45" s="30">
        <v>8849</v>
      </c>
      <c r="D45" s="30">
        <v>10739115</v>
      </c>
      <c r="E45" s="30">
        <v>9102</v>
      </c>
      <c r="F45" s="30">
        <f t="shared" si="0"/>
        <v>10748217</v>
      </c>
      <c r="G45" s="30">
        <v>9185</v>
      </c>
      <c r="H45" s="30">
        <f t="shared" si="1"/>
        <v>10757402</v>
      </c>
      <c r="I45" s="30">
        <v>18825</v>
      </c>
      <c r="J45" s="30">
        <f t="shared" si="2"/>
        <v>10776227</v>
      </c>
      <c r="K45" s="30">
        <v>18910</v>
      </c>
      <c r="L45" s="30">
        <f t="shared" si="3"/>
        <v>10795137</v>
      </c>
      <c r="M45" s="30">
        <v>10255</v>
      </c>
      <c r="N45" s="30">
        <f t="shared" si="4"/>
        <v>10805392</v>
      </c>
      <c r="O45" s="30">
        <v>10236</v>
      </c>
      <c r="P45" s="30">
        <f t="shared" si="5"/>
        <v>10815628</v>
      </c>
    </row>
    <row r="46" spans="2:16" ht="13.5">
      <c r="B46" s="1" t="s">
        <v>12</v>
      </c>
      <c r="C46" s="30">
        <v>-22000</v>
      </c>
      <c r="D46" s="30">
        <v>73044000</v>
      </c>
      <c r="E46" s="30">
        <v>5059000</v>
      </c>
      <c r="F46" s="30">
        <f t="shared" si="0"/>
        <v>78103000</v>
      </c>
      <c r="G46" s="30">
        <v>13000000</v>
      </c>
      <c r="H46" s="30">
        <f t="shared" si="1"/>
        <v>91103000</v>
      </c>
      <c r="I46" s="30">
        <v>31397000</v>
      </c>
      <c r="J46" s="30">
        <f t="shared" si="2"/>
        <v>122500000</v>
      </c>
      <c r="K46" s="30">
        <v>-32902000</v>
      </c>
      <c r="L46" s="30">
        <f t="shared" si="3"/>
        <v>89598000</v>
      </c>
      <c r="M46" s="30">
        <v>-12249000</v>
      </c>
      <c r="N46" s="30">
        <f t="shared" si="4"/>
        <v>77349000</v>
      </c>
      <c r="O46" s="30">
        <v>0</v>
      </c>
      <c r="P46" s="30">
        <f t="shared" si="5"/>
        <v>77349000</v>
      </c>
    </row>
    <row r="47" spans="2:16" ht="13.5">
      <c r="B47" s="1" t="s">
        <v>13</v>
      </c>
      <c r="C47" s="30">
        <v>-85123790</v>
      </c>
      <c r="D47" s="30">
        <v>59877073</v>
      </c>
      <c r="E47" s="30">
        <v>-59483708</v>
      </c>
      <c r="F47" s="30">
        <f t="shared" si="0"/>
        <v>393365</v>
      </c>
      <c r="G47" s="30">
        <v>400</v>
      </c>
      <c r="H47" s="30">
        <f t="shared" si="1"/>
        <v>393765</v>
      </c>
      <c r="I47" s="30">
        <v>36894472</v>
      </c>
      <c r="J47" s="30">
        <f t="shared" si="2"/>
        <v>37288237</v>
      </c>
      <c r="K47" s="30">
        <v>34148671</v>
      </c>
      <c r="L47" s="30">
        <f t="shared" si="3"/>
        <v>71436908</v>
      </c>
      <c r="M47" s="30">
        <v>80763</v>
      </c>
      <c r="N47" s="30">
        <f t="shared" si="4"/>
        <v>71517671</v>
      </c>
      <c r="O47" s="30">
        <v>30615000</v>
      </c>
      <c r="P47" s="30">
        <f t="shared" si="5"/>
        <v>102132671</v>
      </c>
    </row>
    <row r="48" spans="2:16" ht="13.5">
      <c r="B48" s="1" t="s">
        <v>14</v>
      </c>
      <c r="C48" s="30">
        <v>304310</v>
      </c>
      <c r="D48" s="30">
        <v>334153989</v>
      </c>
      <c r="E48" s="30">
        <v>292679</v>
      </c>
      <c r="F48" s="30">
        <f t="shared" si="0"/>
        <v>334446668</v>
      </c>
      <c r="G48" s="30">
        <v>320905</v>
      </c>
      <c r="H48" s="30">
        <f t="shared" si="1"/>
        <v>334767573</v>
      </c>
      <c r="I48" s="30">
        <v>425499</v>
      </c>
      <c r="J48" s="30">
        <f t="shared" si="2"/>
        <v>335193072</v>
      </c>
      <c r="K48" s="30">
        <v>448974</v>
      </c>
      <c r="L48" s="30">
        <f t="shared" si="3"/>
        <v>335642046</v>
      </c>
      <c r="M48" s="30">
        <v>-24720225</v>
      </c>
      <c r="N48" s="30">
        <f t="shared" si="4"/>
        <v>310921821</v>
      </c>
      <c r="O48" s="30">
        <v>220122</v>
      </c>
      <c r="P48" s="30">
        <f t="shared" si="5"/>
        <v>311141943</v>
      </c>
    </row>
    <row r="49" spans="2:16" ht="13.5">
      <c r="B49" s="1" t="s">
        <v>15</v>
      </c>
      <c r="C49" s="30"/>
      <c r="D49" s="30">
        <v>250419000</v>
      </c>
      <c r="E49" s="30">
        <v>372000</v>
      </c>
      <c r="F49" s="30">
        <f t="shared" si="0"/>
        <v>250791000</v>
      </c>
      <c r="G49" s="30">
        <v>-3018000</v>
      </c>
      <c r="H49" s="30">
        <f t="shared" si="1"/>
        <v>247773000</v>
      </c>
      <c r="I49" s="30">
        <v>-3195000</v>
      </c>
      <c r="J49" s="30">
        <f t="shared" si="2"/>
        <v>244578000</v>
      </c>
      <c r="K49" s="30">
        <v>370000</v>
      </c>
      <c r="L49" s="30">
        <f t="shared" si="3"/>
        <v>244948000</v>
      </c>
      <c r="M49" s="30">
        <v>112000</v>
      </c>
      <c r="N49" s="30">
        <f t="shared" si="4"/>
        <v>245060000</v>
      </c>
      <c r="O49" s="30">
        <v>-275000</v>
      </c>
      <c r="P49" s="30">
        <f t="shared" si="5"/>
        <v>244785000</v>
      </c>
    </row>
    <row r="50" spans="2:16" ht="13.5">
      <c r="B50" s="1" t="s">
        <v>16</v>
      </c>
      <c r="C50" s="30">
        <v>24854</v>
      </c>
      <c r="D50" s="30">
        <v>190034653</v>
      </c>
      <c r="E50" s="30">
        <v>36197</v>
      </c>
      <c r="F50" s="30">
        <f t="shared" si="0"/>
        <v>190070850</v>
      </c>
      <c r="G50" s="30">
        <v>0</v>
      </c>
      <c r="H50" s="30">
        <f t="shared" si="1"/>
        <v>190070850</v>
      </c>
      <c r="I50" s="30">
        <v>-12983358</v>
      </c>
      <c r="J50" s="30">
        <f t="shared" si="2"/>
        <v>177087492</v>
      </c>
      <c r="K50" s="30">
        <v>-9442285</v>
      </c>
      <c r="L50" s="30">
        <f t="shared" si="3"/>
        <v>167645207</v>
      </c>
      <c r="M50" s="30">
        <v>0</v>
      </c>
      <c r="N50" s="30">
        <f t="shared" si="4"/>
        <v>167645207</v>
      </c>
      <c r="O50" s="30">
        <v>0</v>
      </c>
      <c r="P50" s="30">
        <f t="shared" si="5"/>
        <v>167645207</v>
      </c>
    </row>
    <row r="51" spans="2:16" ht="13.5">
      <c r="B51" s="1"/>
      <c r="C51" s="30"/>
      <c r="D51" s="30"/>
      <c r="E51" s="30"/>
      <c r="F51" s="30"/>
      <c r="G51" s="30"/>
      <c r="H51" s="30"/>
      <c r="I51" s="30"/>
      <c r="J51" s="30"/>
      <c r="K51" s="30"/>
      <c r="L51" s="30"/>
      <c r="M51" s="30"/>
      <c r="N51" s="30"/>
      <c r="O51" s="30"/>
      <c r="P51" s="30"/>
    </row>
    <row r="52" spans="2:16" ht="13.5">
      <c r="B52" s="1" t="s">
        <v>17</v>
      </c>
      <c r="C52" s="30">
        <f>SUM(C34:C50)</f>
        <v>-241302930</v>
      </c>
      <c r="D52" s="30">
        <f aca="true" t="shared" si="6" ref="D52:P52">SUM(D34:D50)</f>
        <v>2142074962</v>
      </c>
      <c r="E52" s="30">
        <f t="shared" si="6"/>
        <v>-267908970</v>
      </c>
      <c r="F52" s="30">
        <f t="shared" si="6"/>
        <v>1874165992</v>
      </c>
      <c r="G52" s="30">
        <f t="shared" si="6"/>
        <v>-174907880</v>
      </c>
      <c r="H52" s="30">
        <f t="shared" si="6"/>
        <v>1699258112</v>
      </c>
      <c r="I52" s="30">
        <f t="shared" si="6"/>
        <v>-6362904</v>
      </c>
      <c r="J52" s="30">
        <f t="shared" si="6"/>
        <v>1692895208</v>
      </c>
      <c r="K52" s="30">
        <f t="shared" si="6"/>
        <v>-19853738</v>
      </c>
      <c r="L52" s="30">
        <f t="shared" si="6"/>
        <v>1673041472</v>
      </c>
      <c r="M52" s="30">
        <f t="shared" si="6"/>
        <v>-67315071</v>
      </c>
      <c r="N52" s="30">
        <f t="shared" si="6"/>
        <v>1605726399</v>
      </c>
      <c r="O52" s="30">
        <f t="shared" si="6"/>
        <v>325216199</v>
      </c>
      <c r="P52" s="30">
        <f t="shared" si="6"/>
        <v>1930942598</v>
      </c>
    </row>
    <row r="53" spans="2:16" ht="13.5">
      <c r="B53" s="19"/>
      <c r="C53" s="20"/>
      <c r="D53" s="20"/>
      <c r="E53" s="20"/>
      <c r="F53" s="20"/>
      <c r="G53" s="20"/>
      <c r="H53" s="20"/>
      <c r="I53" s="20"/>
      <c r="J53" s="20"/>
      <c r="K53" s="20"/>
      <c r="L53" s="20"/>
      <c r="M53" s="20"/>
      <c r="N53" s="20"/>
      <c r="O53" s="20"/>
      <c r="P53" s="20"/>
    </row>
    <row r="54" spans="2:16" ht="13.5">
      <c r="B54" s="19"/>
      <c r="C54" s="20"/>
      <c r="D54" s="20"/>
      <c r="E54" s="20"/>
      <c r="F54" s="20"/>
      <c r="G54" s="20"/>
      <c r="H54" s="20"/>
      <c r="I54" s="20"/>
      <c r="J54" s="20"/>
      <c r="K54" s="20"/>
      <c r="L54" s="20"/>
      <c r="M54" s="20"/>
      <c r="N54" s="20"/>
      <c r="O54" s="20"/>
      <c r="P54" s="20"/>
    </row>
    <row r="55" spans="2:16" ht="13.5">
      <c r="B55" s="19"/>
      <c r="C55" s="20"/>
      <c r="D55" s="20"/>
      <c r="E55" s="20"/>
      <c r="F55" s="20"/>
      <c r="G55" s="20"/>
      <c r="H55" s="20"/>
      <c r="I55" s="20"/>
      <c r="J55" s="20"/>
      <c r="K55" s="20"/>
      <c r="L55" s="20"/>
      <c r="M55" s="20"/>
      <c r="N55" s="20"/>
      <c r="O55" s="20"/>
      <c r="P55" s="20"/>
    </row>
    <row r="57" spans="2:6" ht="13.5">
      <c r="B57" s="203" t="s">
        <v>261</v>
      </c>
      <c r="C57" s="203"/>
      <c r="D57" s="203"/>
      <c r="E57" s="203"/>
      <c r="F57" s="203"/>
    </row>
    <row r="59" spans="2:5" ht="13.5">
      <c r="B59" s="202"/>
      <c r="C59" s="223" t="s">
        <v>262</v>
      </c>
      <c r="D59" s="201" t="s">
        <v>265</v>
      </c>
      <c r="E59" s="201"/>
    </row>
    <row r="60" spans="2:5" ht="13.5">
      <c r="B60" s="202"/>
      <c r="C60" s="223"/>
      <c r="D60" s="3" t="s">
        <v>263</v>
      </c>
      <c r="E60" s="3" t="s">
        <v>264</v>
      </c>
    </row>
    <row r="61" spans="2:10" ht="13.5">
      <c r="B61" s="1" t="s">
        <v>0</v>
      </c>
      <c r="C61" s="30"/>
      <c r="D61" s="3"/>
      <c r="E61" s="3" t="s">
        <v>295</v>
      </c>
      <c r="G61" s="212" t="s">
        <v>266</v>
      </c>
      <c r="H61" s="212"/>
      <c r="I61" s="212"/>
      <c r="J61" s="212"/>
    </row>
    <row r="62" spans="2:10" ht="13.5">
      <c r="B62" s="1" t="s">
        <v>1</v>
      </c>
      <c r="C62" s="30"/>
      <c r="D62" s="3"/>
      <c r="E62" s="3" t="s">
        <v>295</v>
      </c>
      <c r="G62" s="212"/>
      <c r="H62" s="212"/>
      <c r="I62" s="212"/>
      <c r="J62" s="212"/>
    </row>
    <row r="63" spans="2:10" ht="13.5">
      <c r="B63" s="1" t="s">
        <v>2</v>
      </c>
      <c r="C63" s="30">
        <v>3761000</v>
      </c>
      <c r="D63" s="3"/>
      <c r="E63" s="3" t="s">
        <v>295</v>
      </c>
      <c r="G63" s="93"/>
      <c r="H63" s="93"/>
      <c r="I63" s="93"/>
      <c r="J63" s="93"/>
    </row>
    <row r="64" spans="2:10" ht="13.5">
      <c r="B64" s="1" t="s">
        <v>3</v>
      </c>
      <c r="C64" s="30">
        <v>3431000</v>
      </c>
      <c r="D64" s="3"/>
      <c r="E64" s="3" t="s">
        <v>295</v>
      </c>
      <c r="G64" s="212" t="s">
        <v>267</v>
      </c>
      <c r="H64" s="212"/>
      <c r="I64" s="212"/>
      <c r="J64" s="212"/>
    </row>
    <row r="65" spans="2:10" ht="13.5">
      <c r="B65" s="1" t="s">
        <v>4</v>
      </c>
      <c r="C65" s="30">
        <v>935000</v>
      </c>
      <c r="D65" s="3"/>
      <c r="E65" s="174" t="s">
        <v>295</v>
      </c>
      <c r="G65" s="212"/>
      <c r="H65" s="212"/>
      <c r="I65" s="212"/>
      <c r="J65" s="212"/>
    </row>
    <row r="66" spans="2:10" ht="13.5">
      <c r="B66" s="1" t="s">
        <v>5</v>
      </c>
      <c r="C66" s="30">
        <v>713000</v>
      </c>
      <c r="D66" s="3"/>
      <c r="E66" s="3" t="s">
        <v>295</v>
      </c>
      <c r="G66" s="212"/>
      <c r="H66" s="212"/>
      <c r="I66" s="212"/>
      <c r="J66" s="212"/>
    </row>
    <row r="67" spans="2:5" ht="13.5">
      <c r="B67" s="1" t="s">
        <v>6</v>
      </c>
      <c r="C67" s="30">
        <v>6458000</v>
      </c>
      <c r="D67" s="3"/>
      <c r="E67" s="3" t="s">
        <v>295</v>
      </c>
    </row>
    <row r="68" spans="2:5" ht="13.5">
      <c r="B68" s="1" t="s">
        <v>7</v>
      </c>
      <c r="C68" s="30">
        <v>35335000</v>
      </c>
      <c r="D68" s="3"/>
      <c r="E68" s="3" t="s">
        <v>295</v>
      </c>
    </row>
    <row r="69" spans="2:5" ht="13.5">
      <c r="B69" s="1" t="s">
        <v>8</v>
      </c>
      <c r="C69" s="30">
        <v>433000</v>
      </c>
      <c r="D69" s="3"/>
      <c r="E69" s="3" t="s">
        <v>295</v>
      </c>
    </row>
    <row r="70" spans="2:5" ht="13.5">
      <c r="B70" s="1" t="s">
        <v>9</v>
      </c>
      <c r="C70" s="30"/>
      <c r="D70" s="3"/>
      <c r="E70" s="3"/>
    </row>
    <row r="71" spans="2:5" ht="13.5">
      <c r="B71" s="1" t="s">
        <v>10</v>
      </c>
      <c r="C71" s="30"/>
      <c r="D71" s="3"/>
      <c r="E71" s="3" t="s">
        <v>295</v>
      </c>
    </row>
    <row r="72" spans="2:5" ht="13.5">
      <c r="B72" s="1" t="s">
        <v>11</v>
      </c>
      <c r="C72" s="30"/>
      <c r="D72" s="3"/>
      <c r="E72" s="3" t="s">
        <v>295</v>
      </c>
    </row>
    <row r="73" spans="2:5" ht="13.5">
      <c r="B73" s="1" t="s">
        <v>12</v>
      </c>
      <c r="C73" s="30">
        <v>2470000</v>
      </c>
      <c r="D73" s="3"/>
      <c r="E73" s="3" t="s">
        <v>295</v>
      </c>
    </row>
    <row r="74" spans="2:5" ht="13.5">
      <c r="B74" s="1" t="s">
        <v>13</v>
      </c>
      <c r="C74" s="30">
        <v>1661000</v>
      </c>
      <c r="D74" s="3"/>
      <c r="E74" s="3" t="s">
        <v>295</v>
      </c>
    </row>
    <row r="75" spans="2:5" ht="13.5">
      <c r="B75" s="1" t="s">
        <v>14</v>
      </c>
      <c r="C75" s="30">
        <v>18159000</v>
      </c>
      <c r="D75" s="3"/>
      <c r="E75" s="159" t="s">
        <v>295</v>
      </c>
    </row>
    <row r="76" spans="2:5" ht="13.5">
      <c r="B76" s="1" t="s">
        <v>15</v>
      </c>
      <c r="C76" s="30">
        <v>1540000</v>
      </c>
      <c r="D76" s="3"/>
      <c r="E76" s="159" t="s">
        <v>295</v>
      </c>
    </row>
    <row r="77" spans="2:5" ht="13.5">
      <c r="B77" s="1" t="s">
        <v>16</v>
      </c>
      <c r="C77" s="30">
        <v>0</v>
      </c>
      <c r="D77" s="3"/>
      <c r="E77" s="159" t="s">
        <v>295</v>
      </c>
    </row>
    <row r="78" spans="2:5" ht="13.5">
      <c r="B78" s="1"/>
      <c r="C78" s="30"/>
      <c r="D78" s="1"/>
      <c r="E78" s="1"/>
    </row>
    <row r="79" spans="2:5" ht="13.5">
      <c r="B79" s="1" t="s">
        <v>17</v>
      </c>
      <c r="C79" s="30">
        <f>SUM(C61:C77)</f>
        <v>74896000</v>
      </c>
      <c r="D79" s="4">
        <f>COUNTA(D61:D77)</f>
        <v>0</v>
      </c>
      <c r="E79" s="4">
        <f>COUNTA(E61:E77)</f>
        <v>16</v>
      </c>
    </row>
    <row r="80" spans="2:5" ht="13.5">
      <c r="B80" s="19"/>
      <c r="C80" s="20"/>
      <c r="D80" s="20"/>
      <c r="E80" s="20"/>
    </row>
    <row r="81" spans="2:5" ht="13.5">
      <c r="B81" s="19"/>
      <c r="C81" s="20"/>
      <c r="D81" s="20"/>
      <c r="E81" s="20"/>
    </row>
    <row r="82" spans="2:5" ht="13.5">
      <c r="B82" s="19"/>
      <c r="C82" s="20"/>
      <c r="D82" s="20"/>
      <c r="E82" s="20"/>
    </row>
    <row r="83" spans="2:5" ht="13.5">
      <c r="B83" s="19"/>
      <c r="C83" s="20"/>
      <c r="D83" s="20"/>
      <c r="E83" s="20"/>
    </row>
    <row r="84" spans="2:5" ht="13.5">
      <c r="B84" s="19"/>
      <c r="C84" s="20"/>
      <c r="D84" s="20"/>
      <c r="E84" s="20"/>
    </row>
    <row r="85" spans="2:5" ht="13.5">
      <c r="B85" s="19"/>
      <c r="C85" s="20"/>
      <c r="D85" s="20"/>
      <c r="E85" s="20"/>
    </row>
    <row r="86" spans="2:5" ht="13.5">
      <c r="B86" s="19"/>
      <c r="C86" s="20"/>
      <c r="D86" s="20"/>
      <c r="E86" s="20"/>
    </row>
    <row r="87" spans="2:5" ht="13.5">
      <c r="B87" s="19"/>
      <c r="C87" s="20"/>
      <c r="D87" s="20"/>
      <c r="E87" s="20"/>
    </row>
    <row r="88" spans="2:5" ht="13.5">
      <c r="B88" s="19"/>
      <c r="C88" s="20"/>
      <c r="D88" s="20"/>
      <c r="E88" s="20"/>
    </row>
    <row r="89" spans="2:5" ht="13.5">
      <c r="B89" s="19"/>
      <c r="C89" s="20"/>
      <c r="D89" s="20"/>
      <c r="E89" s="20"/>
    </row>
    <row r="90" spans="2:5" ht="13.5">
      <c r="B90" s="19"/>
      <c r="C90" s="20"/>
      <c r="D90" s="20"/>
      <c r="E90" s="20"/>
    </row>
    <row r="91" spans="2:5" ht="13.5">
      <c r="B91" s="19"/>
      <c r="C91" s="20"/>
      <c r="D91" s="20"/>
      <c r="E91" s="20"/>
    </row>
    <row r="92" spans="2:5" ht="13.5">
      <c r="B92" s="19"/>
      <c r="C92" s="20"/>
      <c r="D92" s="20"/>
      <c r="E92" s="20"/>
    </row>
    <row r="93" spans="2:5" ht="13.5">
      <c r="B93" s="19"/>
      <c r="C93" s="20"/>
      <c r="D93" s="20"/>
      <c r="E93" s="20"/>
    </row>
    <row r="94" spans="2:6" ht="13.5">
      <c r="B94" s="203" t="s">
        <v>268</v>
      </c>
      <c r="C94" s="203"/>
      <c r="D94" s="203"/>
      <c r="E94" s="203"/>
      <c r="F94" s="203"/>
    </row>
    <row r="96" spans="2:12" ht="13.5">
      <c r="B96" s="202"/>
      <c r="C96" s="201" t="s">
        <v>271</v>
      </c>
      <c r="D96" s="201"/>
      <c r="E96" s="236" t="s">
        <v>272</v>
      </c>
      <c r="F96" s="201" t="s">
        <v>274</v>
      </c>
      <c r="G96" s="201"/>
      <c r="H96" s="202"/>
      <c r="I96" s="202"/>
      <c r="J96" s="202"/>
      <c r="K96" s="202"/>
      <c r="L96" s="202"/>
    </row>
    <row r="97" spans="2:12" ht="13.5">
      <c r="B97" s="202"/>
      <c r="C97" s="14" t="s">
        <v>269</v>
      </c>
      <c r="D97" s="15" t="s">
        <v>270</v>
      </c>
      <c r="E97" s="236"/>
      <c r="F97" s="14" t="s">
        <v>263</v>
      </c>
      <c r="G97" s="24" t="s">
        <v>273</v>
      </c>
      <c r="H97" s="23" t="s">
        <v>275</v>
      </c>
      <c r="I97" s="201" t="s">
        <v>276</v>
      </c>
      <c r="J97" s="202"/>
      <c r="K97" s="202"/>
      <c r="L97" s="202"/>
    </row>
    <row r="98" spans="2:12" ht="13.5">
      <c r="B98" s="1" t="s">
        <v>0</v>
      </c>
      <c r="C98" s="14"/>
      <c r="D98" s="15" t="s">
        <v>295</v>
      </c>
      <c r="E98" s="4">
        <v>14</v>
      </c>
      <c r="F98" s="14"/>
      <c r="G98" s="24" t="s">
        <v>295</v>
      </c>
      <c r="H98" s="118"/>
      <c r="I98" s="235" t="s">
        <v>308</v>
      </c>
      <c r="J98" s="235"/>
      <c r="K98" s="235"/>
      <c r="L98" s="235"/>
    </row>
    <row r="99" spans="2:12" ht="13.5">
      <c r="B99" s="1" t="s">
        <v>1</v>
      </c>
      <c r="C99" s="14" t="s">
        <v>295</v>
      </c>
      <c r="D99" s="15"/>
      <c r="E99" s="4">
        <v>12</v>
      </c>
      <c r="F99" s="14"/>
      <c r="G99" s="24" t="s">
        <v>295</v>
      </c>
      <c r="H99" s="118"/>
      <c r="I99" s="202"/>
      <c r="J99" s="202"/>
      <c r="K99" s="202"/>
      <c r="L99" s="202"/>
    </row>
    <row r="100" spans="2:12" ht="13.5">
      <c r="B100" s="1" t="s">
        <v>2</v>
      </c>
      <c r="C100" s="14"/>
      <c r="D100" s="15" t="s">
        <v>295</v>
      </c>
      <c r="E100" s="4">
        <v>13</v>
      </c>
      <c r="F100" s="14"/>
      <c r="G100" s="24" t="s">
        <v>295</v>
      </c>
      <c r="H100" s="118"/>
      <c r="I100" s="202" t="s">
        <v>331</v>
      </c>
      <c r="J100" s="202"/>
      <c r="K100" s="202"/>
      <c r="L100" s="202"/>
    </row>
    <row r="101" spans="2:12" ht="13.5">
      <c r="B101" s="1" t="s">
        <v>3</v>
      </c>
      <c r="C101" s="14"/>
      <c r="D101" s="15" t="s">
        <v>295</v>
      </c>
      <c r="E101" s="4">
        <v>12</v>
      </c>
      <c r="F101" s="14"/>
      <c r="G101" s="24" t="s">
        <v>295</v>
      </c>
      <c r="H101" s="118"/>
      <c r="I101" s="202" t="s">
        <v>339</v>
      </c>
      <c r="J101" s="202"/>
      <c r="K101" s="202"/>
      <c r="L101" s="202"/>
    </row>
    <row r="102" spans="2:12" ht="13.5">
      <c r="B102" s="1" t="s">
        <v>4</v>
      </c>
      <c r="C102" s="14"/>
      <c r="D102" s="176" t="s">
        <v>295</v>
      </c>
      <c r="E102" s="4">
        <v>12</v>
      </c>
      <c r="F102" s="14"/>
      <c r="G102" s="24" t="s">
        <v>295</v>
      </c>
      <c r="H102" s="118"/>
      <c r="I102" s="202"/>
      <c r="J102" s="202"/>
      <c r="K102" s="202"/>
      <c r="L102" s="202"/>
    </row>
    <row r="103" spans="2:12" ht="13.5">
      <c r="B103" s="1" t="s">
        <v>5</v>
      </c>
      <c r="C103" s="14" t="s">
        <v>295</v>
      </c>
      <c r="D103" s="15"/>
      <c r="E103" s="4">
        <v>9</v>
      </c>
      <c r="F103" s="14"/>
      <c r="G103" s="24" t="s">
        <v>295</v>
      </c>
      <c r="H103" s="118"/>
      <c r="I103" s="235" t="s">
        <v>350</v>
      </c>
      <c r="J103" s="235"/>
      <c r="K103" s="235"/>
      <c r="L103" s="235"/>
    </row>
    <row r="104" spans="2:12" ht="13.5">
      <c r="B104" s="1" t="s">
        <v>6</v>
      </c>
      <c r="C104" s="14" t="s">
        <v>295</v>
      </c>
      <c r="D104" s="15"/>
      <c r="E104" s="4">
        <v>14</v>
      </c>
      <c r="F104" s="14"/>
      <c r="G104" s="24" t="s">
        <v>295</v>
      </c>
      <c r="H104" s="118"/>
      <c r="I104" s="202"/>
      <c r="J104" s="202"/>
      <c r="K104" s="202"/>
      <c r="L104" s="202"/>
    </row>
    <row r="105" spans="2:12" ht="29.25" customHeight="1">
      <c r="B105" s="1" t="s">
        <v>7</v>
      </c>
      <c r="C105" s="14" t="s">
        <v>295</v>
      </c>
      <c r="D105" s="15"/>
      <c r="E105" s="4">
        <v>17</v>
      </c>
      <c r="F105" s="14"/>
      <c r="G105" s="24" t="s">
        <v>295</v>
      </c>
      <c r="H105" s="118"/>
      <c r="I105" s="350" t="s">
        <v>370</v>
      </c>
      <c r="J105" s="351"/>
      <c r="K105" s="351"/>
      <c r="L105" s="352"/>
    </row>
    <row r="106" spans="2:12" ht="13.5">
      <c r="B106" s="1" t="s">
        <v>8</v>
      </c>
      <c r="C106" s="14" t="s">
        <v>295</v>
      </c>
      <c r="D106" s="15"/>
      <c r="E106" s="4">
        <v>12</v>
      </c>
      <c r="F106" s="14"/>
      <c r="G106" s="24" t="s">
        <v>295</v>
      </c>
      <c r="H106" s="118"/>
      <c r="I106" s="202" t="s">
        <v>375</v>
      </c>
      <c r="J106" s="202"/>
      <c r="K106" s="202"/>
      <c r="L106" s="202"/>
    </row>
    <row r="107" spans="2:12" ht="13.5">
      <c r="B107" s="1" t="s">
        <v>9</v>
      </c>
      <c r="C107" s="14"/>
      <c r="D107" s="15" t="s">
        <v>295</v>
      </c>
      <c r="E107" s="4">
        <v>9</v>
      </c>
      <c r="F107" s="14"/>
      <c r="G107" s="24" t="s">
        <v>295</v>
      </c>
      <c r="H107" s="118"/>
      <c r="I107" s="202"/>
      <c r="J107" s="202"/>
      <c r="K107" s="202"/>
      <c r="L107" s="202"/>
    </row>
    <row r="108" spans="2:12" ht="13.5">
      <c r="B108" s="1" t="s">
        <v>10</v>
      </c>
      <c r="C108" s="14"/>
      <c r="D108" s="15" t="s">
        <v>295</v>
      </c>
      <c r="E108" s="4">
        <v>9</v>
      </c>
      <c r="F108" s="14"/>
      <c r="G108" s="24" t="s">
        <v>295</v>
      </c>
      <c r="H108" s="118"/>
      <c r="I108" s="202"/>
      <c r="J108" s="202"/>
      <c r="K108" s="202"/>
      <c r="L108" s="202"/>
    </row>
    <row r="109" spans="2:12" ht="25.5" customHeight="1">
      <c r="B109" s="1" t="s">
        <v>11</v>
      </c>
      <c r="C109" s="14" t="s">
        <v>295</v>
      </c>
      <c r="D109" s="15"/>
      <c r="E109" s="4">
        <v>11</v>
      </c>
      <c r="F109" s="14"/>
      <c r="G109" s="24" t="s">
        <v>295</v>
      </c>
      <c r="H109" s="118"/>
      <c r="I109" s="231" t="s">
        <v>407</v>
      </c>
      <c r="J109" s="231"/>
      <c r="K109" s="231"/>
      <c r="L109" s="231"/>
    </row>
    <row r="110" spans="2:12" ht="13.5">
      <c r="B110" s="1" t="s">
        <v>12</v>
      </c>
      <c r="C110" s="14" t="s">
        <v>295</v>
      </c>
      <c r="D110" s="15"/>
      <c r="E110" s="4">
        <v>10</v>
      </c>
      <c r="F110" s="14"/>
      <c r="G110" s="24" t="s">
        <v>295</v>
      </c>
      <c r="H110" s="118"/>
      <c r="I110" s="235" t="s">
        <v>412</v>
      </c>
      <c r="J110" s="235"/>
      <c r="K110" s="235"/>
      <c r="L110" s="235"/>
    </row>
    <row r="111" spans="2:12" ht="13.5">
      <c r="B111" s="1" t="s">
        <v>13</v>
      </c>
      <c r="C111" s="14" t="s">
        <v>295</v>
      </c>
      <c r="D111" s="15"/>
      <c r="E111" s="4">
        <v>9</v>
      </c>
      <c r="F111" s="14"/>
      <c r="G111" s="24" t="s">
        <v>295</v>
      </c>
      <c r="H111" s="118"/>
      <c r="I111" s="202"/>
      <c r="J111" s="202"/>
      <c r="K111" s="202"/>
      <c r="L111" s="202"/>
    </row>
    <row r="112" spans="2:12" ht="13.5">
      <c r="B112" s="1" t="s">
        <v>14</v>
      </c>
      <c r="C112" s="162" t="s">
        <v>295</v>
      </c>
      <c r="D112" s="15"/>
      <c r="E112" s="4">
        <v>11</v>
      </c>
      <c r="F112" s="14"/>
      <c r="G112" s="24" t="s">
        <v>295</v>
      </c>
      <c r="H112" s="118"/>
      <c r="I112" s="202"/>
      <c r="J112" s="202"/>
      <c r="K112" s="202"/>
      <c r="L112" s="202"/>
    </row>
    <row r="113" spans="2:12" ht="13.5">
      <c r="B113" s="1" t="s">
        <v>15</v>
      </c>
      <c r="C113" s="162" t="s">
        <v>295</v>
      </c>
      <c r="D113" s="15"/>
      <c r="E113" s="4">
        <v>9</v>
      </c>
      <c r="F113" s="14"/>
      <c r="G113" s="24" t="s">
        <v>295</v>
      </c>
      <c r="H113" s="118"/>
      <c r="I113" s="202"/>
      <c r="J113" s="202"/>
      <c r="K113" s="202"/>
      <c r="L113" s="202"/>
    </row>
    <row r="114" spans="2:12" ht="38.25" customHeight="1">
      <c r="B114" s="1" t="s">
        <v>16</v>
      </c>
      <c r="C114" s="14"/>
      <c r="D114" s="161" t="s">
        <v>295</v>
      </c>
      <c r="E114" s="4">
        <v>9</v>
      </c>
      <c r="F114" s="14"/>
      <c r="G114" s="24" t="s">
        <v>295</v>
      </c>
      <c r="H114" s="118"/>
      <c r="I114" s="237" t="s">
        <v>445</v>
      </c>
      <c r="J114" s="237"/>
      <c r="K114" s="237"/>
      <c r="L114" s="237"/>
    </row>
    <row r="115" spans="2:12" ht="13.5">
      <c r="B115" s="1"/>
      <c r="C115" s="33"/>
      <c r="D115" s="35"/>
      <c r="E115" s="4"/>
      <c r="F115" s="33"/>
      <c r="G115" s="10"/>
      <c r="H115" s="7"/>
      <c r="I115" s="202"/>
      <c r="J115" s="202"/>
      <c r="K115" s="202"/>
      <c r="L115" s="202"/>
    </row>
    <row r="116" spans="2:12" ht="13.5">
      <c r="B116" s="1" t="s">
        <v>17</v>
      </c>
      <c r="C116" s="39">
        <f>COUNTA(C98:C114)</f>
        <v>10</v>
      </c>
      <c r="D116" s="89">
        <f>COUNTA(D98:D114)</f>
        <v>7</v>
      </c>
      <c r="E116" s="40">
        <f>SUM(E98:E114)</f>
        <v>192</v>
      </c>
      <c r="F116" s="39">
        <f>COUNTA(F98:F114)</f>
        <v>0</v>
      </c>
      <c r="G116" s="94">
        <f>COUNTA(G98:G114)</f>
        <v>17</v>
      </c>
      <c r="H116" s="95">
        <f>SUM(H98:H114)</f>
        <v>0</v>
      </c>
      <c r="I116" s="202"/>
      <c r="J116" s="202"/>
      <c r="K116" s="202"/>
      <c r="L116" s="202"/>
    </row>
    <row r="117" spans="2:12" ht="13.5">
      <c r="B117" s="19"/>
      <c r="C117" s="29"/>
      <c r="D117" s="29"/>
      <c r="E117" s="29"/>
      <c r="F117" s="29"/>
      <c r="G117" s="29"/>
      <c r="H117" s="29"/>
      <c r="I117" s="87"/>
      <c r="J117" s="87"/>
      <c r="K117" s="87"/>
      <c r="L117" s="87"/>
    </row>
    <row r="118" spans="2:12" ht="13.5">
      <c r="B118" s="19"/>
      <c r="C118" s="29"/>
      <c r="D118" s="29"/>
      <c r="E118" s="29"/>
      <c r="F118" s="29"/>
      <c r="G118" s="29"/>
      <c r="H118" s="29"/>
      <c r="I118" s="87"/>
      <c r="J118" s="87"/>
      <c r="K118" s="87"/>
      <c r="L118" s="87"/>
    </row>
    <row r="119" spans="2:12" ht="13.5">
      <c r="B119" s="19"/>
      <c r="C119" s="29"/>
      <c r="D119" s="29"/>
      <c r="E119" s="29"/>
      <c r="F119" s="29"/>
      <c r="G119" s="29"/>
      <c r="H119" s="29"/>
      <c r="I119" s="87"/>
      <c r="J119" s="87"/>
      <c r="K119" s="87"/>
      <c r="L119" s="87"/>
    </row>
    <row r="121" spans="2:6" ht="13.5">
      <c r="B121" s="203" t="s">
        <v>277</v>
      </c>
      <c r="C121" s="203"/>
      <c r="D121" s="203"/>
      <c r="E121" s="203"/>
      <c r="F121" s="203"/>
    </row>
    <row r="122" spans="2:5" ht="13.5">
      <c r="B122" s="207" t="s">
        <v>283</v>
      </c>
      <c r="C122" s="207"/>
      <c r="D122" s="207"/>
      <c r="E122" s="207"/>
    </row>
    <row r="123" spans="2:10" ht="13.5">
      <c r="B123" s="202"/>
      <c r="C123" s="210" t="s">
        <v>280</v>
      </c>
      <c r="D123" s="210"/>
      <c r="E123" s="236" t="s">
        <v>281</v>
      </c>
      <c r="F123" s="236"/>
      <c r="G123" s="236"/>
      <c r="H123" s="236" t="s">
        <v>282</v>
      </c>
      <c r="I123" s="236"/>
      <c r="J123" s="236"/>
    </row>
    <row r="124" spans="2:10" ht="13.5">
      <c r="B124" s="202"/>
      <c r="C124" s="14" t="s">
        <v>278</v>
      </c>
      <c r="D124" s="15" t="s">
        <v>279</v>
      </c>
      <c r="E124" s="236"/>
      <c r="F124" s="236"/>
      <c r="G124" s="236"/>
      <c r="H124" s="236"/>
      <c r="I124" s="236"/>
      <c r="J124" s="236"/>
    </row>
    <row r="125" spans="2:10" ht="13.5">
      <c r="B125" s="1" t="s">
        <v>0</v>
      </c>
      <c r="C125" s="14"/>
      <c r="D125" s="15" t="s">
        <v>295</v>
      </c>
      <c r="E125" s="245"/>
      <c r="F125" s="246"/>
      <c r="G125" s="247"/>
      <c r="H125" s="349" t="s">
        <v>309</v>
      </c>
      <c r="I125" s="241"/>
      <c r="J125" s="242"/>
    </row>
    <row r="126" spans="2:10" ht="13.5">
      <c r="B126" s="1" t="s">
        <v>1</v>
      </c>
      <c r="C126" s="14" t="s">
        <v>295</v>
      </c>
      <c r="D126" s="15"/>
      <c r="E126" s="245" t="s">
        <v>316</v>
      </c>
      <c r="F126" s="246"/>
      <c r="G126" s="247"/>
      <c r="H126" s="245"/>
      <c r="I126" s="246"/>
      <c r="J126" s="247"/>
    </row>
    <row r="127" spans="2:10" ht="13.5">
      <c r="B127" s="1" t="s">
        <v>2</v>
      </c>
      <c r="C127" s="14" t="s">
        <v>295</v>
      </c>
      <c r="D127" s="15"/>
      <c r="E127" s="245" t="s">
        <v>332</v>
      </c>
      <c r="F127" s="246"/>
      <c r="G127" s="247"/>
      <c r="H127" s="245"/>
      <c r="I127" s="246"/>
      <c r="J127" s="247"/>
    </row>
    <row r="128" spans="2:10" ht="13.5">
      <c r="B128" s="1" t="s">
        <v>3</v>
      </c>
      <c r="C128" s="14"/>
      <c r="D128" s="15" t="s">
        <v>295</v>
      </c>
      <c r="E128" s="245"/>
      <c r="F128" s="246"/>
      <c r="G128" s="247"/>
      <c r="H128" s="245" t="s">
        <v>340</v>
      </c>
      <c r="I128" s="246"/>
      <c r="J128" s="247"/>
    </row>
    <row r="129" spans="2:10" ht="13.5">
      <c r="B129" s="1" t="s">
        <v>4</v>
      </c>
      <c r="C129" s="14"/>
      <c r="D129" s="176" t="s">
        <v>295</v>
      </c>
      <c r="E129" s="245"/>
      <c r="F129" s="246"/>
      <c r="G129" s="247"/>
      <c r="H129" s="245"/>
      <c r="I129" s="246"/>
      <c r="J129" s="247"/>
    </row>
    <row r="130" spans="2:10" ht="13.5">
      <c r="B130" s="1" t="s">
        <v>5</v>
      </c>
      <c r="C130" s="14"/>
      <c r="D130" s="15" t="s">
        <v>295</v>
      </c>
      <c r="E130" s="245"/>
      <c r="F130" s="246"/>
      <c r="G130" s="247"/>
      <c r="H130" s="245"/>
      <c r="I130" s="246"/>
      <c r="J130" s="247"/>
    </row>
    <row r="131" spans="2:10" ht="13.5">
      <c r="B131" s="1" t="s">
        <v>6</v>
      </c>
      <c r="C131" s="14"/>
      <c r="D131" s="15" t="s">
        <v>295</v>
      </c>
      <c r="E131" s="245"/>
      <c r="F131" s="246"/>
      <c r="G131" s="247"/>
      <c r="H131" s="245"/>
      <c r="I131" s="246"/>
      <c r="J131" s="247"/>
    </row>
    <row r="132" spans="2:10" ht="13.5">
      <c r="B132" s="1" t="s">
        <v>7</v>
      </c>
      <c r="C132" s="14" t="s">
        <v>295</v>
      </c>
      <c r="D132" s="15"/>
      <c r="E132" s="245" t="s">
        <v>376</v>
      </c>
      <c r="F132" s="246"/>
      <c r="G132" s="247"/>
      <c r="H132" s="245"/>
      <c r="I132" s="246"/>
      <c r="J132" s="247"/>
    </row>
    <row r="133" spans="2:10" ht="13.5">
      <c r="B133" s="1" t="s">
        <v>8</v>
      </c>
      <c r="C133" s="14"/>
      <c r="D133" s="15" t="s">
        <v>295</v>
      </c>
      <c r="E133" s="245"/>
      <c r="F133" s="246"/>
      <c r="G133" s="247"/>
      <c r="H133" s="245"/>
      <c r="I133" s="246"/>
      <c r="J133" s="247"/>
    </row>
    <row r="134" spans="2:10" ht="25.5" customHeight="1">
      <c r="B134" s="1" t="s">
        <v>9</v>
      </c>
      <c r="C134" s="14" t="s">
        <v>295</v>
      </c>
      <c r="D134" s="15"/>
      <c r="E134" s="334" t="s">
        <v>385</v>
      </c>
      <c r="F134" s="335"/>
      <c r="G134" s="263"/>
      <c r="H134" s="245"/>
      <c r="I134" s="246"/>
      <c r="J134" s="247"/>
    </row>
    <row r="135" spans="2:10" ht="13.5">
      <c r="B135" s="1" t="s">
        <v>10</v>
      </c>
      <c r="C135" s="14"/>
      <c r="D135" s="15" t="s">
        <v>295</v>
      </c>
      <c r="E135" s="245"/>
      <c r="F135" s="246"/>
      <c r="G135" s="247"/>
      <c r="H135" s="245" t="s">
        <v>393</v>
      </c>
      <c r="I135" s="246"/>
      <c r="J135" s="247"/>
    </row>
    <row r="136" spans="2:10" ht="26.25" customHeight="1">
      <c r="B136" s="1" t="s">
        <v>11</v>
      </c>
      <c r="C136" s="14" t="s">
        <v>295</v>
      </c>
      <c r="D136" s="15"/>
      <c r="E136" s="220" t="s">
        <v>484</v>
      </c>
      <c r="F136" s="335"/>
      <c r="G136" s="263"/>
      <c r="H136" s="245"/>
      <c r="I136" s="246"/>
      <c r="J136" s="247"/>
    </row>
    <row r="137" spans="2:10" ht="48" customHeight="1">
      <c r="B137" s="1" t="s">
        <v>12</v>
      </c>
      <c r="C137" s="14"/>
      <c r="D137" s="15" t="s">
        <v>295</v>
      </c>
      <c r="E137" s="245"/>
      <c r="F137" s="246"/>
      <c r="G137" s="247"/>
      <c r="H137" s="334" t="s">
        <v>413</v>
      </c>
      <c r="I137" s="335"/>
      <c r="J137" s="263"/>
    </row>
    <row r="138" spans="2:10" ht="13.5">
      <c r="B138" s="1" t="s">
        <v>13</v>
      </c>
      <c r="C138" s="14" t="s">
        <v>295</v>
      </c>
      <c r="D138" s="15"/>
      <c r="E138" s="349" t="s">
        <v>417</v>
      </c>
      <c r="F138" s="241"/>
      <c r="G138" s="242"/>
      <c r="H138" s="245"/>
      <c r="I138" s="246"/>
      <c r="J138" s="247"/>
    </row>
    <row r="139" spans="2:10" ht="13.5">
      <c r="B139" s="1" t="s">
        <v>14</v>
      </c>
      <c r="C139" s="162" t="s">
        <v>295</v>
      </c>
      <c r="D139" s="15"/>
      <c r="E139" s="349" t="s">
        <v>426</v>
      </c>
      <c r="F139" s="241"/>
      <c r="G139" s="242"/>
      <c r="H139" s="245"/>
      <c r="I139" s="246"/>
      <c r="J139" s="247"/>
    </row>
    <row r="140" spans="2:10" ht="13.5">
      <c r="B140" s="1" t="s">
        <v>15</v>
      </c>
      <c r="C140" s="162" t="s">
        <v>295</v>
      </c>
      <c r="D140" s="15"/>
      <c r="E140" s="349" t="s">
        <v>435</v>
      </c>
      <c r="F140" s="241"/>
      <c r="G140" s="242"/>
      <c r="H140" s="245"/>
      <c r="I140" s="246"/>
      <c r="J140" s="247"/>
    </row>
    <row r="141" spans="2:10" ht="36.75" customHeight="1">
      <c r="B141" s="1" t="s">
        <v>16</v>
      </c>
      <c r="C141" s="162" t="s">
        <v>295</v>
      </c>
      <c r="D141" s="15"/>
      <c r="E141" s="322" t="s">
        <v>446</v>
      </c>
      <c r="F141" s="323"/>
      <c r="G141" s="258"/>
      <c r="H141" s="245"/>
      <c r="I141" s="246"/>
      <c r="J141" s="247"/>
    </row>
    <row r="142" spans="2:10" ht="13.5">
      <c r="B142" s="1"/>
      <c r="C142" s="33"/>
      <c r="D142" s="35"/>
      <c r="E142" s="245"/>
      <c r="F142" s="246"/>
      <c r="G142" s="247"/>
      <c r="H142" s="245"/>
      <c r="I142" s="246"/>
      <c r="J142" s="247"/>
    </row>
    <row r="143" spans="2:10" ht="13.5">
      <c r="B143" s="1" t="s">
        <v>17</v>
      </c>
      <c r="C143" s="6">
        <f>COUNTA(C125:C141)</f>
        <v>9</v>
      </c>
      <c r="D143" s="16">
        <f>COUNTA(D125:D141)</f>
        <v>8</v>
      </c>
      <c r="E143" s="245"/>
      <c r="F143" s="246"/>
      <c r="G143" s="247"/>
      <c r="H143" s="245"/>
      <c r="I143" s="246"/>
      <c r="J143" s="247"/>
    </row>
    <row r="144" spans="2:10" ht="13.5">
      <c r="B144" s="19"/>
      <c r="C144" s="20"/>
      <c r="D144" s="20"/>
      <c r="E144" s="87"/>
      <c r="F144" s="87"/>
      <c r="G144" s="87"/>
      <c r="H144" s="87"/>
      <c r="I144" s="87"/>
      <c r="J144" s="87"/>
    </row>
    <row r="145" spans="2:10" ht="13.5">
      <c r="B145" s="19"/>
      <c r="C145" s="20"/>
      <c r="D145" s="20"/>
      <c r="E145" s="87"/>
      <c r="F145" s="87"/>
      <c r="G145" s="87"/>
      <c r="H145" s="87"/>
      <c r="I145" s="87"/>
      <c r="J145" s="87"/>
    </row>
    <row r="146" spans="2:10" ht="13.5">
      <c r="B146" s="19"/>
      <c r="C146" s="20"/>
      <c r="D146" s="20"/>
      <c r="E146" s="87"/>
      <c r="F146" s="87"/>
      <c r="G146" s="87"/>
      <c r="H146" s="87"/>
      <c r="I146" s="87"/>
      <c r="J146" s="87"/>
    </row>
    <row r="148" spans="2:9" ht="13.5">
      <c r="B148" s="207" t="s">
        <v>286</v>
      </c>
      <c r="C148" s="207"/>
      <c r="D148" s="207"/>
      <c r="E148" s="207"/>
      <c r="F148" s="207"/>
      <c r="G148" s="207"/>
      <c r="H148" s="207"/>
      <c r="I148" s="207"/>
    </row>
    <row r="149" spans="2:10" ht="13.5">
      <c r="B149" s="306"/>
      <c r="C149" s="303" t="s">
        <v>284</v>
      </c>
      <c r="D149" s="303"/>
      <c r="E149" s="303"/>
      <c r="F149" s="303"/>
      <c r="G149" s="303"/>
      <c r="H149" s="303"/>
      <c r="I149" s="303" t="s">
        <v>285</v>
      </c>
      <c r="J149" s="303"/>
    </row>
    <row r="150" spans="2:10" ht="13.5">
      <c r="B150" s="347"/>
      <c r="C150" s="347"/>
      <c r="D150" s="347"/>
      <c r="E150" s="347"/>
      <c r="F150" s="347"/>
      <c r="G150" s="347"/>
      <c r="H150" s="347"/>
      <c r="I150" s="98" t="s">
        <v>263</v>
      </c>
      <c r="J150" s="101" t="s">
        <v>273</v>
      </c>
    </row>
    <row r="151" spans="2:10" ht="13.5">
      <c r="B151" s="96" t="s">
        <v>0</v>
      </c>
      <c r="C151" s="348"/>
      <c r="D151" s="348"/>
      <c r="E151" s="348"/>
      <c r="F151" s="348"/>
      <c r="G151" s="348"/>
      <c r="H151" s="348"/>
      <c r="I151" s="119"/>
      <c r="J151" s="120" t="s">
        <v>295</v>
      </c>
    </row>
    <row r="152" spans="2:10" ht="25.5" customHeight="1">
      <c r="B152" s="83" t="s">
        <v>1</v>
      </c>
      <c r="C152" s="317" t="s">
        <v>317</v>
      </c>
      <c r="D152" s="318"/>
      <c r="E152" s="318"/>
      <c r="F152" s="318"/>
      <c r="G152" s="318"/>
      <c r="H152" s="318"/>
      <c r="I152" s="121"/>
      <c r="J152" s="122" t="s">
        <v>318</v>
      </c>
    </row>
    <row r="153" spans="2:10" ht="13.5">
      <c r="B153" s="83" t="s">
        <v>2</v>
      </c>
      <c r="C153" s="307" t="s">
        <v>333</v>
      </c>
      <c r="D153" s="307"/>
      <c r="E153" s="307"/>
      <c r="F153" s="307"/>
      <c r="G153" s="307"/>
      <c r="H153" s="307"/>
      <c r="I153" s="121"/>
      <c r="J153" s="122"/>
    </row>
    <row r="154" spans="2:10" ht="13.5">
      <c r="B154" s="83" t="s">
        <v>3</v>
      </c>
      <c r="C154" s="309" t="s">
        <v>341</v>
      </c>
      <c r="D154" s="309"/>
      <c r="E154" s="309"/>
      <c r="F154" s="309"/>
      <c r="G154" s="309"/>
      <c r="H154" s="309"/>
      <c r="I154" s="121"/>
      <c r="J154" s="122" t="s">
        <v>318</v>
      </c>
    </row>
    <row r="155" spans="2:10" ht="13.5">
      <c r="B155" s="83" t="s">
        <v>4</v>
      </c>
      <c r="C155" s="307"/>
      <c r="D155" s="307"/>
      <c r="E155" s="307"/>
      <c r="F155" s="307"/>
      <c r="G155" s="307"/>
      <c r="H155" s="307"/>
      <c r="I155" s="121"/>
      <c r="J155" s="122" t="s">
        <v>295</v>
      </c>
    </row>
    <row r="156" spans="2:10" ht="13.5">
      <c r="B156" s="83" t="s">
        <v>5</v>
      </c>
      <c r="C156" s="307"/>
      <c r="D156" s="307"/>
      <c r="E156" s="307"/>
      <c r="F156" s="307"/>
      <c r="G156" s="307"/>
      <c r="H156" s="307"/>
      <c r="I156" s="121"/>
      <c r="J156" s="122" t="s">
        <v>295</v>
      </c>
    </row>
    <row r="157" spans="2:10" ht="25.5" customHeight="1">
      <c r="B157" s="83" t="s">
        <v>6</v>
      </c>
      <c r="C157" s="317" t="s">
        <v>359</v>
      </c>
      <c r="D157" s="318"/>
      <c r="E157" s="318"/>
      <c r="F157" s="318"/>
      <c r="G157" s="318"/>
      <c r="H157" s="318"/>
      <c r="I157" s="121"/>
      <c r="J157" s="122" t="s">
        <v>295</v>
      </c>
    </row>
    <row r="158" spans="2:10" ht="25.5" customHeight="1">
      <c r="B158" s="83" t="s">
        <v>7</v>
      </c>
      <c r="C158" s="343" t="s">
        <v>377</v>
      </c>
      <c r="D158" s="343"/>
      <c r="E158" s="343"/>
      <c r="F158" s="343"/>
      <c r="G158" s="343"/>
      <c r="H158" s="343"/>
      <c r="I158" s="121" t="s">
        <v>365</v>
      </c>
      <c r="J158" s="122"/>
    </row>
    <row r="159" spans="2:10" ht="13.5">
      <c r="B159" s="83" t="s">
        <v>8</v>
      </c>
      <c r="C159" s="307"/>
      <c r="D159" s="307"/>
      <c r="E159" s="307"/>
      <c r="F159" s="307"/>
      <c r="G159" s="307"/>
      <c r="H159" s="307"/>
      <c r="I159" s="121"/>
      <c r="J159" s="122" t="s">
        <v>295</v>
      </c>
    </row>
    <row r="160" spans="2:10" ht="25.5" customHeight="1">
      <c r="B160" s="83" t="s">
        <v>9</v>
      </c>
      <c r="C160" s="343" t="s">
        <v>386</v>
      </c>
      <c r="D160" s="343"/>
      <c r="E160" s="343"/>
      <c r="F160" s="343"/>
      <c r="G160" s="343"/>
      <c r="H160" s="343"/>
      <c r="I160" s="121"/>
      <c r="J160" s="122" t="s">
        <v>295</v>
      </c>
    </row>
    <row r="161" spans="2:10" ht="13.5">
      <c r="B161" s="83" t="s">
        <v>10</v>
      </c>
      <c r="C161" s="346"/>
      <c r="D161" s="346"/>
      <c r="E161" s="346"/>
      <c r="F161" s="346"/>
      <c r="G161" s="346"/>
      <c r="H161" s="346"/>
      <c r="I161" s="121"/>
      <c r="J161" s="122" t="s">
        <v>295</v>
      </c>
    </row>
    <row r="162" spans="2:10" ht="13.5">
      <c r="B162" s="83" t="s">
        <v>11</v>
      </c>
      <c r="C162" s="307" t="s">
        <v>484</v>
      </c>
      <c r="D162" s="307"/>
      <c r="E162" s="307"/>
      <c r="F162" s="307"/>
      <c r="G162" s="307"/>
      <c r="H162" s="307"/>
      <c r="I162" s="121"/>
      <c r="J162" s="122" t="s">
        <v>295</v>
      </c>
    </row>
    <row r="163" spans="2:10" ht="25.5" customHeight="1">
      <c r="B163" s="83" t="s">
        <v>12</v>
      </c>
      <c r="C163" s="343" t="s">
        <v>414</v>
      </c>
      <c r="D163" s="343"/>
      <c r="E163" s="343"/>
      <c r="F163" s="343"/>
      <c r="G163" s="343"/>
      <c r="H163" s="343"/>
      <c r="I163" s="121"/>
      <c r="J163" s="122" t="s">
        <v>295</v>
      </c>
    </row>
    <row r="164" spans="2:10" ht="13.5">
      <c r="B164" s="83" t="s">
        <v>13</v>
      </c>
      <c r="C164" s="307" t="s">
        <v>418</v>
      </c>
      <c r="D164" s="307"/>
      <c r="E164" s="307"/>
      <c r="F164" s="307"/>
      <c r="G164" s="307"/>
      <c r="H164" s="307"/>
      <c r="I164" s="121"/>
      <c r="J164" s="122"/>
    </row>
    <row r="165" spans="2:10" ht="13.5">
      <c r="B165" s="83" t="s">
        <v>14</v>
      </c>
      <c r="C165" s="309" t="s">
        <v>427</v>
      </c>
      <c r="D165" s="309"/>
      <c r="E165" s="309"/>
      <c r="F165" s="309"/>
      <c r="G165" s="309"/>
      <c r="H165" s="309"/>
      <c r="I165" s="121"/>
      <c r="J165" s="122" t="s">
        <v>295</v>
      </c>
    </row>
    <row r="166" spans="2:10" ht="13.5">
      <c r="B166" s="83" t="s">
        <v>15</v>
      </c>
      <c r="C166" s="307"/>
      <c r="D166" s="307"/>
      <c r="E166" s="307"/>
      <c r="F166" s="307"/>
      <c r="G166" s="307"/>
      <c r="H166" s="307"/>
      <c r="I166" s="121"/>
      <c r="J166" s="122" t="s">
        <v>295</v>
      </c>
    </row>
    <row r="167" spans="2:10" ht="13.5">
      <c r="B167" s="83" t="s">
        <v>16</v>
      </c>
      <c r="C167" s="309" t="s">
        <v>447</v>
      </c>
      <c r="D167" s="309"/>
      <c r="E167" s="309"/>
      <c r="F167" s="309"/>
      <c r="G167" s="309"/>
      <c r="H167" s="309"/>
      <c r="I167" s="121"/>
      <c r="J167" s="122" t="s">
        <v>295</v>
      </c>
    </row>
    <row r="168" spans="2:10" ht="13.5">
      <c r="B168" s="97"/>
      <c r="C168" s="344"/>
      <c r="D168" s="344"/>
      <c r="E168" s="344"/>
      <c r="F168" s="344"/>
      <c r="G168" s="344"/>
      <c r="H168" s="344"/>
      <c r="I168" s="100"/>
      <c r="J168" s="102"/>
    </row>
    <row r="169" spans="2:10" ht="13.5">
      <c r="B169" s="1" t="s">
        <v>17</v>
      </c>
      <c r="C169" s="202"/>
      <c r="D169" s="202"/>
      <c r="E169" s="202"/>
      <c r="F169" s="202"/>
      <c r="G169" s="202"/>
      <c r="H169" s="202"/>
      <c r="I169" s="6">
        <f>COUNTA(I151:I167)</f>
        <v>1</v>
      </c>
      <c r="J169" s="16">
        <f>COUNTA(J151:J167)</f>
        <v>14</v>
      </c>
    </row>
    <row r="170" spans="2:10" ht="13.5">
      <c r="B170" s="19"/>
      <c r="C170" s="87"/>
      <c r="D170" s="87"/>
      <c r="E170" s="87"/>
      <c r="F170" s="87"/>
      <c r="G170" s="87"/>
      <c r="H170" s="87"/>
      <c r="I170" s="20"/>
      <c r="J170" s="20"/>
    </row>
    <row r="171" spans="2:10" ht="13.5">
      <c r="B171" s="19"/>
      <c r="C171" s="87"/>
      <c r="D171" s="87"/>
      <c r="E171" s="87"/>
      <c r="F171" s="87"/>
      <c r="G171" s="87"/>
      <c r="H171" s="87"/>
      <c r="I171" s="20"/>
      <c r="J171" s="20"/>
    </row>
    <row r="172" spans="2:10" ht="13.5">
      <c r="B172" s="19"/>
      <c r="C172" s="87"/>
      <c r="D172" s="87"/>
      <c r="E172" s="87"/>
      <c r="F172" s="87"/>
      <c r="G172" s="87"/>
      <c r="H172" s="87"/>
      <c r="I172" s="20"/>
      <c r="J172" s="20"/>
    </row>
    <row r="173" spans="2:10" ht="13.5">
      <c r="B173" s="19"/>
      <c r="C173" s="87"/>
      <c r="D173" s="87"/>
      <c r="E173" s="87"/>
      <c r="F173" s="87"/>
      <c r="G173" s="87"/>
      <c r="H173" s="87"/>
      <c r="I173" s="20"/>
      <c r="J173" s="20"/>
    </row>
    <row r="174" spans="2:10" ht="13.5">
      <c r="B174" s="19"/>
      <c r="C174" s="87"/>
      <c r="D174" s="87"/>
      <c r="E174" s="87"/>
      <c r="F174" s="87"/>
      <c r="G174" s="87"/>
      <c r="H174" s="87"/>
      <c r="I174" s="20"/>
      <c r="J174" s="20"/>
    </row>
    <row r="175" spans="2:10" ht="13.5">
      <c r="B175" s="19"/>
      <c r="C175" s="87"/>
      <c r="D175" s="87"/>
      <c r="E175" s="87"/>
      <c r="F175" s="87"/>
      <c r="G175" s="87"/>
      <c r="H175" s="87"/>
      <c r="I175" s="20"/>
      <c r="J175" s="20"/>
    </row>
    <row r="176" spans="2:10" ht="13.5">
      <c r="B176" s="19"/>
      <c r="C176" s="87"/>
      <c r="D176" s="87"/>
      <c r="E176" s="87"/>
      <c r="F176" s="87"/>
      <c r="G176" s="87"/>
      <c r="H176" s="87"/>
      <c r="I176" s="20"/>
      <c r="J176" s="20"/>
    </row>
    <row r="177" spans="2:10" ht="13.5">
      <c r="B177" s="19"/>
      <c r="C177" s="87"/>
      <c r="D177" s="87"/>
      <c r="E177" s="87"/>
      <c r="F177" s="87"/>
      <c r="G177" s="87"/>
      <c r="H177" s="87"/>
      <c r="I177" s="20"/>
      <c r="J177" s="20"/>
    </row>
    <row r="178" spans="2:10" ht="13.5">
      <c r="B178" s="19"/>
      <c r="C178" s="87"/>
      <c r="D178" s="87"/>
      <c r="E178" s="87"/>
      <c r="F178" s="87"/>
      <c r="G178" s="87"/>
      <c r="H178" s="87"/>
      <c r="I178" s="20"/>
      <c r="J178" s="20"/>
    </row>
    <row r="179" spans="2:10" ht="13.5">
      <c r="B179" s="19"/>
      <c r="C179" s="87"/>
      <c r="D179" s="87"/>
      <c r="E179" s="87"/>
      <c r="F179" s="87"/>
      <c r="G179" s="87"/>
      <c r="H179" s="87"/>
      <c r="I179" s="20"/>
      <c r="J179" s="20"/>
    </row>
    <row r="180" spans="2:10" ht="13.5">
      <c r="B180" s="19"/>
      <c r="C180" s="87"/>
      <c r="D180" s="87"/>
      <c r="E180" s="87"/>
      <c r="F180" s="87"/>
      <c r="G180" s="87"/>
      <c r="H180" s="87"/>
      <c r="I180" s="20"/>
      <c r="J180" s="20"/>
    </row>
    <row r="181" spans="2:10" ht="13.5">
      <c r="B181" s="19"/>
      <c r="C181" s="87"/>
      <c r="D181" s="87"/>
      <c r="E181" s="87"/>
      <c r="F181" s="87"/>
      <c r="G181" s="87"/>
      <c r="H181" s="87"/>
      <c r="I181" s="20"/>
      <c r="J181" s="20"/>
    </row>
    <row r="182" spans="2:10" ht="13.5">
      <c r="B182" s="19"/>
      <c r="C182" s="87"/>
      <c r="D182" s="87"/>
      <c r="E182" s="87"/>
      <c r="F182" s="87"/>
      <c r="G182" s="87"/>
      <c r="H182" s="87"/>
      <c r="I182" s="20"/>
      <c r="J182" s="20"/>
    </row>
    <row r="183" spans="2:10" ht="13.5">
      <c r="B183" s="19"/>
      <c r="C183" s="87"/>
      <c r="D183" s="87"/>
      <c r="E183" s="87"/>
      <c r="F183" s="87"/>
      <c r="G183" s="87"/>
      <c r="H183" s="87"/>
      <c r="I183" s="20"/>
      <c r="J183" s="20"/>
    </row>
    <row r="185" spans="2:6" ht="13.5">
      <c r="B185" s="203" t="s">
        <v>287</v>
      </c>
      <c r="C185" s="203"/>
      <c r="D185" s="203"/>
      <c r="E185" s="203"/>
      <c r="F185" s="203"/>
    </row>
    <row r="187" spans="2:14" ht="13.5">
      <c r="B187" s="202"/>
      <c r="C187" s="201" t="s">
        <v>288</v>
      </c>
      <c r="D187" s="201"/>
      <c r="E187" s="201" t="s">
        <v>289</v>
      </c>
      <c r="F187" s="201"/>
      <c r="G187" s="201"/>
      <c r="H187" s="201"/>
      <c r="I187" s="201"/>
      <c r="J187" s="201"/>
      <c r="K187" s="201"/>
      <c r="L187" s="201"/>
      <c r="M187" s="201"/>
      <c r="N187" s="201"/>
    </row>
    <row r="188" spans="2:14" ht="13.5">
      <c r="B188" s="202"/>
      <c r="C188" s="14" t="s">
        <v>263</v>
      </c>
      <c r="D188" s="15" t="s">
        <v>273</v>
      </c>
      <c r="E188" s="201" t="s">
        <v>291</v>
      </c>
      <c r="F188" s="232"/>
      <c r="G188" s="253" t="s">
        <v>290</v>
      </c>
      <c r="H188" s="201"/>
      <c r="I188" s="201"/>
      <c r="J188" s="201"/>
      <c r="K188" s="201"/>
      <c r="L188" s="201"/>
      <c r="M188" s="201"/>
      <c r="N188" s="201"/>
    </row>
    <row r="189" spans="2:14" ht="13.5">
      <c r="B189" s="1" t="s">
        <v>0</v>
      </c>
      <c r="C189" s="14"/>
      <c r="D189" s="15"/>
      <c r="E189" s="202"/>
      <c r="F189" s="245"/>
      <c r="G189" s="341" t="s">
        <v>310</v>
      </c>
      <c r="H189" s="202"/>
      <c r="I189" s="202"/>
      <c r="J189" s="202"/>
      <c r="K189" s="202"/>
      <c r="L189" s="202"/>
      <c r="M189" s="202"/>
      <c r="N189" s="202"/>
    </row>
    <row r="190" spans="2:14" ht="13.5">
      <c r="B190" s="1" t="s">
        <v>1</v>
      </c>
      <c r="C190" s="14"/>
      <c r="D190" s="15"/>
      <c r="E190" s="202"/>
      <c r="F190" s="245"/>
      <c r="G190" s="341" t="s">
        <v>319</v>
      </c>
      <c r="H190" s="202"/>
      <c r="I190" s="202"/>
      <c r="J190" s="202"/>
      <c r="K190" s="202"/>
      <c r="L190" s="202"/>
      <c r="M190" s="202"/>
      <c r="N190" s="202"/>
    </row>
    <row r="191" spans="2:14" ht="13.5">
      <c r="B191" s="1" t="s">
        <v>2</v>
      </c>
      <c r="C191" s="14"/>
      <c r="D191" s="15"/>
      <c r="E191" s="202"/>
      <c r="F191" s="245"/>
      <c r="G191" s="341" t="s">
        <v>319</v>
      </c>
      <c r="H191" s="202"/>
      <c r="I191" s="202"/>
      <c r="J191" s="202"/>
      <c r="K191" s="202"/>
      <c r="L191" s="202"/>
      <c r="M191" s="202"/>
      <c r="N191" s="202"/>
    </row>
    <row r="192" spans="2:14" ht="13.5">
      <c r="B192" s="1" t="s">
        <v>3</v>
      </c>
      <c r="C192" s="14"/>
      <c r="D192" s="15"/>
      <c r="E192" s="202" t="s">
        <v>342</v>
      </c>
      <c r="F192" s="245"/>
      <c r="G192" s="341" t="s">
        <v>343</v>
      </c>
      <c r="H192" s="202"/>
      <c r="I192" s="202"/>
      <c r="J192" s="202"/>
      <c r="K192" s="202"/>
      <c r="L192" s="202"/>
      <c r="M192" s="202"/>
      <c r="N192" s="202"/>
    </row>
    <row r="193" spans="2:14" ht="13.5">
      <c r="B193" s="1" t="s">
        <v>4</v>
      </c>
      <c r="C193" s="14"/>
      <c r="D193" s="176" t="s">
        <v>365</v>
      </c>
      <c r="E193" s="202"/>
      <c r="F193" s="245"/>
      <c r="G193" s="341"/>
      <c r="H193" s="202"/>
      <c r="I193" s="202"/>
      <c r="J193" s="202"/>
      <c r="K193" s="202"/>
      <c r="L193" s="202"/>
      <c r="M193" s="202"/>
      <c r="N193" s="202"/>
    </row>
    <row r="194" spans="2:14" ht="13.5">
      <c r="B194" s="1" t="s">
        <v>5</v>
      </c>
      <c r="C194" s="14"/>
      <c r="D194" s="15"/>
      <c r="E194" s="202" t="s">
        <v>342</v>
      </c>
      <c r="F194" s="245"/>
      <c r="G194" s="341" t="s">
        <v>487</v>
      </c>
      <c r="H194" s="202"/>
      <c r="I194" s="202"/>
      <c r="J194" s="202"/>
      <c r="K194" s="202"/>
      <c r="L194" s="202"/>
      <c r="M194" s="202"/>
      <c r="N194" s="202"/>
    </row>
    <row r="195" spans="2:14" ht="36" customHeight="1">
      <c r="B195" s="1" t="s">
        <v>6</v>
      </c>
      <c r="C195" s="14"/>
      <c r="D195" s="15"/>
      <c r="E195" s="202" t="s">
        <v>342</v>
      </c>
      <c r="F195" s="245"/>
      <c r="G195" s="340" t="s">
        <v>360</v>
      </c>
      <c r="H195" s="239"/>
      <c r="I195" s="239"/>
      <c r="J195" s="239"/>
      <c r="K195" s="239"/>
      <c r="L195" s="239"/>
      <c r="M195" s="239"/>
      <c r="N195" s="239"/>
    </row>
    <row r="196" spans="2:14" ht="13.5">
      <c r="B196" s="1" t="s">
        <v>7</v>
      </c>
      <c r="C196" s="14"/>
      <c r="D196" s="15" t="s">
        <v>365</v>
      </c>
      <c r="E196" s="202"/>
      <c r="F196" s="245"/>
      <c r="G196" s="293" t="s">
        <v>378</v>
      </c>
      <c r="H196" s="235"/>
      <c r="I196" s="235"/>
      <c r="J196" s="235"/>
      <c r="K196" s="235"/>
      <c r="L196" s="235"/>
      <c r="M196" s="235"/>
      <c r="N196" s="235"/>
    </row>
    <row r="197" spans="2:14" ht="13.5">
      <c r="B197" s="1" t="s">
        <v>8</v>
      </c>
      <c r="C197" s="14"/>
      <c r="D197" s="15" t="s">
        <v>365</v>
      </c>
      <c r="E197" s="202"/>
      <c r="F197" s="245"/>
      <c r="G197" s="341"/>
      <c r="H197" s="202"/>
      <c r="I197" s="202"/>
      <c r="J197" s="202"/>
      <c r="K197" s="202"/>
      <c r="L197" s="202"/>
      <c r="M197" s="202"/>
      <c r="N197" s="202"/>
    </row>
    <row r="198" spans="2:14" ht="13.5">
      <c r="B198" s="1" t="s">
        <v>9</v>
      </c>
      <c r="C198" s="14" t="s">
        <v>365</v>
      </c>
      <c r="D198" s="15"/>
      <c r="E198" s="202"/>
      <c r="F198" s="245"/>
      <c r="G198" s="341"/>
      <c r="H198" s="202"/>
      <c r="I198" s="202"/>
      <c r="J198" s="202"/>
      <c r="K198" s="202"/>
      <c r="L198" s="202"/>
      <c r="M198" s="202"/>
      <c r="N198" s="202"/>
    </row>
    <row r="199" spans="2:14" ht="38.25" customHeight="1">
      <c r="B199" s="1" t="s">
        <v>10</v>
      </c>
      <c r="C199" s="14"/>
      <c r="D199" s="15" t="s">
        <v>365</v>
      </c>
      <c r="E199" s="202" t="s">
        <v>394</v>
      </c>
      <c r="F199" s="245"/>
      <c r="G199" s="345" t="s">
        <v>408</v>
      </c>
      <c r="H199" s="231"/>
      <c r="I199" s="231"/>
      <c r="J199" s="231"/>
      <c r="K199" s="231"/>
      <c r="L199" s="231"/>
      <c r="M199" s="231"/>
      <c r="N199" s="231"/>
    </row>
    <row r="200" spans="2:14" ht="25.5" customHeight="1">
      <c r="B200" s="1" t="s">
        <v>11</v>
      </c>
      <c r="C200" s="14"/>
      <c r="D200" s="15" t="s">
        <v>365</v>
      </c>
      <c r="E200" s="202" t="s">
        <v>448</v>
      </c>
      <c r="F200" s="245"/>
      <c r="G200" s="340" t="s">
        <v>485</v>
      </c>
      <c r="H200" s="231"/>
      <c r="I200" s="231"/>
      <c r="J200" s="231"/>
      <c r="K200" s="231"/>
      <c r="L200" s="231"/>
      <c r="M200" s="231"/>
      <c r="N200" s="231"/>
    </row>
    <row r="201" spans="2:14" ht="13.5">
      <c r="B201" s="1" t="s">
        <v>12</v>
      </c>
      <c r="C201" s="14"/>
      <c r="D201" s="15"/>
      <c r="E201" s="202"/>
      <c r="F201" s="245"/>
      <c r="G201" s="293" t="s">
        <v>415</v>
      </c>
      <c r="H201" s="235"/>
      <c r="I201" s="235"/>
      <c r="J201" s="235"/>
      <c r="K201" s="235"/>
      <c r="L201" s="235"/>
      <c r="M201" s="235"/>
      <c r="N201" s="235"/>
    </row>
    <row r="202" spans="2:14" ht="13.5">
      <c r="B202" s="1" t="s">
        <v>13</v>
      </c>
      <c r="C202" s="14"/>
      <c r="D202" s="15"/>
      <c r="E202" s="202"/>
      <c r="F202" s="245"/>
      <c r="G202" s="341"/>
      <c r="H202" s="202"/>
      <c r="I202" s="202"/>
      <c r="J202" s="202"/>
      <c r="K202" s="202"/>
      <c r="L202" s="202"/>
      <c r="M202" s="202"/>
      <c r="N202" s="202"/>
    </row>
    <row r="203" spans="2:14" ht="34.5" customHeight="1">
      <c r="B203" s="1" t="s">
        <v>14</v>
      </c>
      <c r="C203" s="14"/>
      <c r="D203" s="161" t="s">
        <v>365</v>
      </c>
      <c r="E203" s="202"/>
      <c r="F203" s="245"/>
      <c r="G203" s="342" t="s">
        <v>449</v>
      </c>
      <c r="H203" s="237"/>
      <c r="I203" s="237"/>
      <c r="J203" s="237"/>
      <c r="K203" s="237"/>
      <c r="L203" s="237"/>
      <c r="M203" s="237"/>
      <c r="N203" s="237"/>
    </row>
    <row r="204" spans="2:14" ht="13.5">
      <c r="B204" s="1" t="s">
        <v>15</v>
      </c>
      <c r="C204" s="14"/>
      <c r="D204" s="15"/>
      <c r="E204" s="202"/>
      <c r="F204" s="245"/>
      <c r="G204" s="341"/>
      <c r="H204" s="202"/>
      <c r="I204" s="202"/>
      <c r="J204" s="202"/>
      <c r="K204" s="202"/>
      <c r="L204" s="202"/>
      <c r="M204" s="202"/>
      <c r="N204" s="202"/>
    </row>
    <row r="205" spans="2:14" ht="13.5">
      <c r="B205" s="1" t="s">
        <v>16</v>
      </c>
      <c r="C205" s="14"/>
      <c r="D205" s="15"/>
      <c r="E205" s="202"/>
      <c r="F205" s="245"/>
      <c r="G205" s="341"/>
      <c r="H205" s="202"/>
      <c r="I205" s="202"/>
      <c r="J205" s="202"/>
      <c r="K205" s="202"/>
      <c r="L205" s="202"/>
      <c r="M205" s="202"/>
      <c r="N205" s="202"/>
    </row>
    <row r="206" spans="2:14" ht="13.5">
      <c r="B206" s="1"/>
      <c r="C206" s="33"/>
      <c r="D206" s="35"/>
      <c r="E206" s="202"/>
      <c r="F206" s="245"/>
      <c r="G206" s="341"/>
      <c r="H206" s="202"/>
      <c r="I206" s="202"/>
      <c r="J206" s="202"/>
      <c r="K206" s="202"/>
      <c r="L206" s="202"/>
      <c r="M206" s="202"/>
      <c r="N206" s="202"/>
    </row>
    <row r="207" spans="2:14" ht="13.5">
      <c r="B207" s="1" t="s">
        <v>17</v>
      </c>
      <c r="C207" s="6">
        <f>COUNTA(C189:C205)</f>
        <v>1</v>
      </c>
      <c r="D207" s="16">
        <f>COUNTA(D189:D205)</f>
        <v>6</v>
      </c>
      <c r="E207" s="202"/>
      <c r="F207" s="245"/>
      <c r="G207" s="341"/>
      <c r="H207" s="202"/>
      <c r="I207" s="202"/>
      <c r="J207" s="202"/>
      <c r="K207" s="202"/>
      <c r="L207" s="202"/>
      <c r="M207" s="202"/>
      <c r="N207" s="202"/>
    </row>
  </sheetData>
  <sheetProtection/>
  <mergeCells count="173">
    <mergeCell ref="C16:D16"/>
    <mergeCell ref="C17:D17"/>
    <mergeCell ref="B3:C3"/>
    <mergeCell ref="B4:F4"/>
    <mergeCell ref="C6:D6"/>
    <mergeCell ref="C7:D7"/>
    <mergeCell ref="C8:D8"/>
    <mergeCell ref="C9:D9"/>
    <mergeCell ref="C19:D19"/>
    <mergeCell ref="C20:D20"/>
    <mergeCell ref="C21:D21"/>
    <mergeCell ref="C10:D10"/>
    <mergeCell ref="C11:D11"/>
    <mergeCell ref="C12:D12"/>
    <mergeCell ref="C13:D13"/>
    <mergeCell ref="C14:D14"/>
    <mergeCell ref="C15:D15"/>
    <mergeCell ref="C18:D18"/>
    <mergeCell ref="K32:L32"/>
    <mergeCell ref="M32:N32"/>
    <mergeCell ref="O32:P32"/>
    <mergeCell ref="B32:B33"/>
    <mergeCell ref="C22:D22"/>
    <mergeCell ref="C23:D23"/>
    <mergeCell ref="C24:D24"/>
    <mergeCell ref="C25:D25"/>
    <mergeCell ref="B30:F30"/>
    <mergeCell ref="C32:D32"/>
    <mergeCell ref="B57:F57"/>
    <mergeCell ref="C59:C60"/>
    <mergeCell ref="D59:E59"/>
    <mergeCell ref="B59:B60"/>
    <mergeCell ref="G61:J62"/>
    <mergeCell ref="G32:H32"/>
    <mergeCell ref="I32:J32"/>
    <mergeCell ref="E32:F32"/>
    <mergeCell ref="I102:L102"/>
    <mergeCell ref="I103:L103"/>
    <mergeCell ref="G64:J66"/>
    <mergeCell ref="B94:F94"/>
    <mergeCell ref="C96:D96"/>
    <mergeCell ref="E96:E97"/>
    <mergeCell ref="I97:L97"/>
    <mergeCell ref="I98:L98"/>
    <mergeCell ref="I99:L99"/>
    <mergeCell ref="I100:L100"/>
    <mergeCell ref="I101:L101"/>
    <mergeCell ref="I114:L114"/>
    <mergeCell ref="I115:L115"/>
    <mergeCell ref="I104:L104"/>
    <mergeCell ref="I105:L105"/>
    <mergeCell ref="I106:L106"/>
    <mergeCell ref="I107:L107"/>
    <mergeCell ref="I108:L108"/>
    <mergeCell ref="I109:L109"/>
    <mergeCell ref="I110:L110"/>
    <mergeCell ref="I111:L111"/>
    <mergeCell ref="I112:L112"/>
    <mergeCell ref="I113:L113"/>
    <mergeCell ref="E129:G129"/>
    <mergeCell ref="E126:G126"/>
    <mergeCell ref="E127:G127"/>
    <mergeCell ref="E128:G128"/>
    <mergeCell ref="B122:E122"/>
    <mergeCell ref="H125:J125"/>
    <mergeCell ref="H126:J126"/>
    <mergeCell ref="E130:G130"/>
    <mergeCell ref="I116:L116"/>
    <mergeCell ref="B96:B97"/>
    <mergeCell ref="F96:L96"/>
    <mergeCell ref="B121:F121"/>
    <mergeCell ref="C123:D123"/>
    <mergeCell ref="E123:G124"/>
    <mergeCell ref="H123:J124"/>
    <mergeCell ref="B123:B124"/>
    <mergeCell ref="E125:G125"/>
    <mergeCell ref="E131:G131"/>
    <mergeCell ref="E132:G132"/>
    <mergeCell ref="E133:G133"/>
    <mergeCell ref="E134:G134"/>
    <mergeCell ref="E135:G135"/>
    <mergeCell ref="E136:G136"/>
    <mergeCell ref="E141:G141"/>
    <mergeCell ref="E142:G142"/>
    <mergeCell ref="H140:J140"/>
    <mergeCell ref="H132:J132"/>
    <mergeCell ref="H133:J133"/>
    <mergeCell ref="E137:G137"/>
    <mergeCell ref="H137:J137"/>
    <mergeCell ref="H127:J127"/>
    <mergeCell ref="H128:J128"/>
    <mergeCell ref="H129:J129"/>
    <mergeCell ref="H130:J130"/>
    <mergeCell ref="H141:J141"/>
    <mergeCell ref="H142:J142"/>
    <mergeCell ref="H131:J131"/>
    <mergeCell ref="H138:J138"/>
    <mergeCell ref="H139:J139"/>
    <mergeCell ref="H143:J143"/>
    <mergeCell ref="I149:J149"/>
    <mergeCell ref="C149:H150"/>
    <mergeCell ref="H134:J134"/>
    <mergeCell ref="H135:J135"/>
    <mergeCell ref="H136:J136"/>
    <mergeCell ref="E143:G143"/>
    <mergeCell ref="E138:G138"/>
    <mergeCell ref="E139:G139"/>
    <mergeCell ref="E140:G140"/>
    <mergeCell ref="E188:F188"/>
    <mergeCell ref="C155:H155"/>
    <mergeCell ref="B148:I148"/>
    <mergeCell ref="B149:B150"/>
    <mergeCell ref="C152:H152"/>
    <mergeCell ref="C151:H151"/>
    <mergeCell ref="C153:H153"/>
    <mergeCell ref="C154:H154"/>
    <mergeCell ref="C187:D187"/>
    <mergeCell ref="C157:H157"/>
    <mergeCell ref="G193:N193"/>
    <mergeCell ref="E191:F191"/>
    <mergeCell ref="C156:H156"/>
    <mergeCell ref="C159:H159"/>
    <mergeCell ref="C160:H160"/>
    <mergeCell ref="C161:H161"/>
    <mergeCell ref="E189:F189"/>
    <mergeCell ref="C165:H165"/>
    <mergeCell ref="C166:H166"/>
    <mergeCell ref="C167:H167"/>
    <mergeCell ref="G189:N189"/>
    <mergeCell ref="G190:N190"/>
    <mergeCell ref="G191:N191"/>
    <mergeCell ref="G192:N192"/>
    <mergeCell ref="E192:F192"/>
    <mergeCell ref="E203:F203"/>
    <mergeCell ref="G194:N194"/>
    <mergeCell ref="G199:N199"/>
    <mergeCell ref="G195:N195"/>
    <mergeCell ref="E195:F195"/>
    <mergeCell ref="C158:H158"/>
    <mergeCell ref="C169:H169"/>
    <mergeCell ref="B185:F185"/>
    <mergeCell ref="C163:H163"/>
    <mergeCell ref="C164:H164"/>
    <mergeCell ref="C162:H162"/>
    <mergeCell ref="C168:H168"/>
    <mergeCell ref="E196:F196"/>
    <mergeCell ref="G207:N207"/>
    <mergeCell ref="G203:N203"/>
    <mergeCell ref="G204:N204"/>
    <mergeCell ref="G205:N205"/>
    <mergeCell ref="E206:F206"/>
    <mergeCell ref="G196:N196"/>
    <mergeCell ref="G206:N206"/>
    <mergeCell ref="E205:F205"/>
    <mergeCell ref="E204:F204"/>
    <mergeCell ref="E200:F200"/>
    <mergeCell ref="E201:F201"/>
    <mergeCell ref="E202:F202"/>
    <mergeCell ref="G197:N197"/>
    <mergeCell ref="G198:N198"/>
    <mergeCell ref="E207:F207"/>
    <mergeCell ref="E199:F199"/>
    <mergeCell ref="G202:N202"/>
    <mergeCell ref="B187:B188"/>
    <mergeCell ref="G200:N200"/>
    <mergeCell ref="G201:N201"/>
    <mergeCell ref="G188:N188"/>
    <mergeCell ref="E187:N187"/>
    <mergeCell ref="E193:F193"/>
    <mergeCell ref="E194:F194"/>
    <mergeCell ref="E190:F190"/>
    <mergeCell ref="E197:F197"/>
    <mergeCell ref="E198:F198"/>
  </mergeCells>
  <printOptions/>
  <pageMargins left="0.7" right="0.7" top="0.75" bottom="0.75" header="0.3" footer="0.3"/>
  <pageSetup fitToHeight="0" fitToWidth="1" horizontalDpi="600" verticalDpi="600" orientation="portrait" paperSize="9" scale="6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C9:N85"/>
  <sheetViews>
    <sheetView tabSelected="1" zoomScalePageLayoutView="0" workbookViewId="0" topLeftCell="A1">
      <selection activeCell="L20" sqref="L20"/>
    </sheetView>
  </sheetViews>
  <sheetFormatPr defaultColWidth="9.140625" defaultRowHeight="15"/>
  <cols>
    <col min="5" max="5" width="3.28125" style="0" customWidth="1"/>
    <col min="11" max="11" width="14.57421875" style="0" bestFit="1" customWidth="1"/>
  </cols>
  <sheetData>
    <row r="9" spans="3:14" ht="28.5">
      <c r="C9" s="354" t="s">
        <v>479</v>
      </c>
      <c r="D9" s="203"/>
      <c r="E9" s="203"/>
      <c r="F9" s="203"/>
      <c r="G9" s="203"/>
      <c r="H9" s="203"/>
      <c r="I9" s="203"/>
      <c r="J9" s="203"/>
      <c r="K9" s="203"/>
      <c r="L9" s="203"/>
      <c r="M9" s="203"/>
      <c r="N9" s="203"/>
    </row>
    <row r="11" spans="11:12" ht="18.75">
      <c r="K11" s="358">
        <v>43517</v>
      </c>
      <c r="L11" s="359"/>
    </row>
    <row r="19" spans="5:11" ht="24">
      <c r="E19" s="355" t="s">
        <v>464</v>
      </c>
      <c r="F19" s="203"/>
      <c r="G19" s="203"/>
      <c r="H19" s="355" t="s">
        <v>462</v>
      </c>
      <c r="I19" s="203"/>
      <c r="J19" s="203"/>
      <c r="K19" s="203"/>
    </row>
    <row r="21" spans="5:11" ht="24">
      <c r="E21" s="355" t="s">
        <v>465</v>
      </c>
      <c r="F21" s="203"/>
      <c r="G21" s="203"/>
      <c r="H21" s="355" t="s">
        <v>463</v>
      </c>
      <c r="I21" s="203"/>
      <c r="J21" s="203"/>
      <c r="K21" s="203"/>
    </row>
    <row r="61" spans="6:10" ht="18.75">
      <c r="F61" s="356" t="s">
        <v>466</v>
      </c>
      <c r="G61" s="357"/>
      <c r="H61" s="357"/>
      <c r="I61" s="357"/>
      <c r="J61" s="357"/>
    </row>
    <row r="75" spans="4:10" ht="13.5">
      <c r="D75" t="s">
        <v>467</v>
      </c>
      <c r="F75" s="203" t="s">
        <v>468</v>
      </c>
      <c r="G75" s="203"/>
      <c r="H75" s="203"/>
      <c r="I75" s="203"/>
      <c r="J75" s="203"/>
    </row>
    <row r="77" spans="4:10" ht="13.5">
      <c r="D77" t="s">
        <v>470</v>
      </c>
      <c r="F77" s="203" t="s">
        <v>469</v>
      </c>
      <c r="G77" s="203"/>
      <c r="H77" s="203"/>
      <c r="I77" s="203"/>
      <c r="J77" s="203"/>
    </row>
    <row r="79" spans="4:10" ht="13.5">
      <c r="D79" t="s">
        <v>471</v>
      </c>
      <c r="F79" s="203" t="s">
        <v>472</v>
      </c>
      <c r="G79" s="203"/>
      <c r="H79" s="203"/>
      <c r="I79" s="203"/>
      <c r="J79" s="203"/>
    </row>
    <row r="81" spans="4:10" ht="13.5">
      <c r="D81" t="s">
        <v>474</v>
      </c>
      <c r="F81" s="203" t="s">
        <v>473</v>
      </c>
      <c r="G81" s="203"/>
      <c r="H81" s="203"/>
      <c r="I81" s="203"/>
      <c r="J81" s="203"/>
    </row>
    <row r="83" spans="4:10" ht="13.5">
      <c r="D83" t="s">
        <v>475</v>
      </c>
      <c r="F83" s="203" t="s">
        <v>476</v>
      </c>
      <c r="G83" s="203"/>
      <c r="H83" s="203"/>
      <c r="I83" s="203"/>
      <c r="J83" s="203"/>
    </row>
    <row r="85" spans="4:10" ht="13.5">
      <c r="D85" t="s">
        <v>477</v>
      </c>
      <c r="F85" s="203" t="s">
        <v>478</v>
      </c>
      <c r="G85" s="203"/>
      <c r="H85" s="203"/>
      <c r="I85" s="203"/>
      <c r="J85" s="203"/>
    </row>
  </sheetData>
  <sheetProtection/>
  <mergeCells count="13">
    <mergeCell ref="F79:J79"/>
    <mergeCell ref="F81:J81"/>
    <mergeCell ref="F83:J83"/>
    <mergeCell ref="F85:J85"/>
    <mergeCell ref="K11:L11"/>
    <mergeCell ref="C9:N9"/>
    <mergeCell ref="F75:J75"/>
    <mergeCell ref="F77:J77"/>
    <mergeCell ref="E19:G19"/>
    <mergeCell ref="E21:G21"/>
    <mergeCell ref="H19:K19"/>
    <mergeCell ref="H21:K21"/>
    <mergeCell ref="F61:J61"/>
  </mergeCells>
  <printOptions/>
  <pageMargins left="0.7" right="0.7" top="0.75" bottom="0.75" header="0.3" footer="0.3"/>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soshiki2</dc:creator>
  <cp:keywords/>
  <dc:description/>
  <cp:lastModifiedBy>soshiki2</cp:lastModifiedBy>
  <cp:lastPrinted>2019-02-21T08:11:20Z</cp:lastPrinted>
  <dcterms:created xsi:type="dcterms:W3CDTF">2018-12-10T02:36:19Z</dcterms:created>
  <dcterms:modified xsi:type="dcterms:W3CDTF">2019-02-21T08:14:41Z</dcterms:modified>
  <cp:category/>
  <cp:version/>
  <cp:contentType/>
  <cp:contentStatus/>
</cp:coreProperties>
</file>