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0" windowHeight="9210" activeTab="0"/>
  </bookViews>
  <sheets>
    <sheet name="全ページ" sheetId="1" r:id="rId1"/>
    <sheet name="１．被保険者数" sheetId="2" r:id="rId2"/>
    <sheet name="２．加入世帯所得調査" sheetId="3" r:id="rId3"/>
    <sheet name="３．滞納処分" sheetId="4" r:id="rId4"/>
    <sheet name="４．①国保料" sheetId="5" r:id="rId5"/>
    <sheet name="４．②２０１８国保税" sheetId="6" r:id="rId6"/>
    <sheet name="５．減免制度" sheetId="7" r:id="rId7"/>
    <sheet name="６．その他" sheetId="8" r:id="rId8"/>
    <sheet name="表紙" sheetId="9" r:id="rId9"/>
  </sheets>
  <definedNames>
    <definedName name="_xlnm.Print_Area" localSheetId="1">'１．被保険者数'!$C$3:$M$73</definedName>
    <definedName name="_xlnm.Print_Area" localSheetId="2">'２．加入世帯所得調査'!$C$3:$P$281</definedName>
    <definedName name="_xlnm.Print_Area" localSheetId="3">'３．滞納処分'!$C$5:$P$350</definedName>
    <definedName name="_xlnm.Print_Area" localSheetId="4">'４．①国保料'!$B$3:$L$250</definedName>
    <definedName name="_xlnm.Print_Area" localSheetId="5">'４．②２０１８国保税'!$B$3:$O$457</definedName>
    <definedName name="_xlnm.Print_Area" localSheetId="6">'５．減免制度'!$B$3:$O$299</definedName>
    <definedName name="_xlnm.Print_Area" localSheetId="7">'６．その他'!$B$3:$P$207</definedName>
    <definedName name="_xlnm.Print_Area" localSheetId="0">'全ページ'!$B$1:$Q$2175</definedName>
    <definedName name="_xlnm.Print_Area" localSheetId="8">'表紙'!$C$1:$N$85</definedName>
  </definedNames>
  <calcPr fullCalcOnLoad="1"/>
</workbook>
</file>

<file path=xl/comments1.xml><?xml version="1.0" encoding="utf-8"?>
<comments xmlns="http://schemas.openxmlformats.org/spreadsheetml/2006/main">
  <authors>
    <author>user</author>
  </authors>
  <commentList>
    <comment ref="L1976" authorId="0">
      <text>
        <r>
          <rPr>
            <b/>
            <sz val="9"/>
            <rFont val="ＭＳ Ｐゴシック"/>
            <family val="3"/>
          </rPr>
          <t>user:</t>
        </r>
        <r>
          <rPr>
            <sz val="9"/>
            <rFont val="ＭＳ Ｐゴシック"/>
            <family val="3"/>
          </rPr>
          <t xml:space="preserve">
</t>
        </r>
      </text>
    </comment>
  </commentList>
</comments>
</file>

<file path=xl/comments8.xml><?xml version="1.0" encoding="utf-8"?>
<comments xmlns="http://schemas.openxmlformats.org/spreadsheetml/2006/main">
  <authors>
    <author>user</author>
  </authors>
  <commentList>
    <comment ref="K41" authorId="0">
      <text>
        <r>
          <rPr>
            <b/>
            <sz val="9"/>
            <rFont val="ＭＳ Ｐゴシック"/>
            <family val="3"/>
          </rPr>
          <t>user:</t>
        </r>
        <r>
          <rPr>
            <sz val="9"/>
            <rFont val="ＭＳ Ｐゴシック"/>
            <family val="3"/>
          </rPr>
          <t xml:space="preserve">
</t>
        </r>
      </text>
    </comment>
  </commentList>
</comments>
</file>

<file path=xl/sharedStrings.xml><?xml version="1.0" encoding="utf-8"?>
<sst xmlns="http://schemas.openxmlformats.org/spreadsheetml/2006/main" count="4996" uniqueCount="514">
  <si>
    <t>福井市</t>
  </si>
  <si>
    <t>あわら市</t>
  </si>
  <si>
    <t>坂井市</t>
  </si>
  <si>
    <t>大野市</t>
  </si>
  <si>
    <t>勝山市</t>
  </si>
  <si>
    <t>永平寺町</t>
  </si>
  <si>
    <t>鯖江市</t>
  </si>
  <si>
    <t>越前市</t>
  </si>
  <si>
    <t>越前町</t>
  </si>
  <si>
    <t>南越前町</t>
  </si>
  <si>
    <t>池田町</t>
  </si>
  <si>
    <t>敦賀市</t>
  </si>
  <si>
    <t>美浜町</t>
  </si>
  <si>
    <t>若狭町</t>
  </si>
  <si>
    <t>小浜市</t>
  </si>
  <si>
    <t>おおい町</t>
  </si>
  <si>
    <t>高浜町</t>
  </si>
  <si>
    <t>合計</t>
  </si>
  <si>
    <t>１．被保険者数、給付費等</t>
  </si>
  <si>
    <t>世帯数</t>
  </si>
  <si>
    <t>人口</t>
  </si>
  <si>
    <t>加入世帯数</t>
  </si>
  <si>
    <t>加入人数</t>
  </si>
  <si>
    <t>加入世帯率</t>
  </si>
  <si>
    <t>滞納世帯数</t>
  </si>
  <si>
    <t>滞納世帯率</t>
  </si>
  <si>
    <t>収納率</t>
  </si>
  <si>
    <t>世帯当たり</t>
  </si>
  <si>
    <t>１人あたり</t>
  </si>
  <si>
    <t>調定額</t>
  </si>
  <si>
    <t>被保険者数</t>
  </si>
  <si>
    <t>保険給付費</t>
  </si>
  <si>
    <t>２０１３年度</t>
  </si>
  <si>
    <t>２０１４年度</t>
  </si>
  <si>
    <t>２０１５年度</t>
  </si>
  <si>
    <t>２０１６年度</t>
  </si>
  <si>
    <t>２０１７年度</t>
  </si>
  <si>
    <t>　　①２０１８年６月１日現在の被保険者数など</t>
  </si>
  <si>
    <t>　　②－２被保険者数と保険給付費の推移（前年差）</t>
  </si>
  <si>
    <t>２．加入世帯所得調査</t>
  </si>
  <si>
    <t>１００万円未満</t>
  </si>
  <si>
    <t>100万円以上200万円未満</t>
  </si>
  <si>
    <t>200万円以上300万円未満</t>
  </si>
  <si>
    <t>300万円以上400万円未満</t>
  </si>
  <si>
    <t>４００万円未満</t>
  </si>
  <si>
    <t>　　①加入世帯所得別世帯数と収納率（２０１７年：２０１８年３月末）</t>
  </si>
  <si>
    <t>　　②世帯主の年齢と収納率（２０１７年：２０１８年３月末）</t>
  </si>
  <si>
    <t>１０歳代</t>
  </si>
  <si>
    <t>２０歳代</t>
  </si>
  <si>
    <t>３０歳代</t>
  </si>
  <si>
    <t>４０歳代</t>
  </si>
  <si>
    <t>５０歳代</t>
  </si>
  <si>
    <t>６０歳代</t>
  </si>
  <si>
    <t>　　③法定減免世帯数</t>
  </si>
  <si>
    <t>７割軽減</t>
  </si>
  <si>
    <t>５割軽減</t>
  </si>
  <si>
    <t>２割軽減</t>
  </si>
  <si>
    <t>軽減なし</t>
  </si>
  <si>
    <t>合計</t>
  </si>
  <si>
    <t>世帯数計</t>
  </si>
  <si>
    <t>＜構成比＞</t>
  </si>
  <si>
    <t>100万円未満</t>
  </si>
  <si>
    <t>100-200</t>
  </si>
  <si>
    <t>200-300</t>
  </si>
  <si>
    <t>300-400</t>
  </si>
  <si>
    <t>400万円以上</t>
  </si>
  <si>
    <t>　＜構成比＞</t>
  </si>
  <si>
    <t>　＜構成比前年差＞</t>
  </si>
  <si>
    <t>３．「資格証明書」「短期保険証」発行、滞納処分状況</t>
  </si>
  <si>
    <t>通常証発行数</t>
  </si>
  <si>
    <t>１ヵ月未満</t>
  </si>
  <si>
    <t>１ヶ月証</t>
  </si>
  <si>
    <t>２ヶ月証</t>
  </si>
  <si>
    <t>３ヶ月証</t>
  </si>
  <si>
    <t>４ヶ月証</t>
  </si>
  <si>
    <t>５ヶ月証</t>
  </si>
  <si>
    <t>６ヶ月証</t>
  </si>
  <si>
    <t>１年未満証</t>
  </si>
  <si>
    <t>短期証発行数</t>
  </si>
  <si>
    <t>短期証発行率</t>
  </si>
  <si>
    <t>小計</t>
  </si>
  <si>
    <t>＜短期証＞</t>
  </si>
  <si>
    <t>資格証明書</t>
  </si>
  <si>
    <t>発行数</t>
  </si>
  <si>
    <t>発行率</t>
  </si>
  <si>
    <t>短期証+資格書発行数</t>
  </si>
  <si>
    <t>短期証＋資格書発行率</t>
  </si>
  <si>
    <t>＜資格証明書＞</t>
  </si>
  <si>
    <t>短期証・資格証明書発行基準</t>
  </si>
  <si>
    <t>短期証・資格証明書免除の基準</t>
  </si>
  <si>
    <t>＜発行基準・免除基準＞</t>
  </si>
  <si>
    <t>乳幼児</t>
  </si>
  <si>
    <t>小学生</t>
  </si>
  <si>
    <t>中学生</t>
  </si>
  <si>
    <t>高校生</t>
  </si>
  <si>
    <t>＜資格証明書発行世帯に含まれる子ども数＞</t>
  </si>
  <si>
    <t>　　①保険証の発行状況</t>
  </si>
  <si>
    <t>　　②保険証更新日現在の窓口留め置き状況</t>
  </si>
  <si>
    <t>更新日</t>
  </si>
  <si>
    <t>留置件数</t>
  </si>
  <si>
    <t>現在</t>
  </si>
  <si>
    <t>増減</t>
  </si>
  <si>
    <t>居所不明による留置</t>
  </si>
  <si>
    <t>件数</t>
  </si>
  <si>
    <t>留置き総件数に</t>
  </si>
  <si>
    <t>含む</t>
  </si>
  <si>
    <t>含まない</t>
  </si>
  <si>
    <t>通知</t>
  </si>
  <si>
    <t>電話</t>
  </si>
  <si>
    <t>訪問</t>
  </si>
  <si>
    <t>その他</t>
  </si>
  <si>
    <t>＜留置き解消の手立て＞</t>
  </si>
  <si>
    <t>普通郵便</t>
  </si>
  <si>
    <t>配達証明</t>
  </si>
  <si>
    <t>書留</t>
  </si>
  <si>
    <t>呼び出し</t>
  </si>
  <si>
    <t>学校など</t>
  </si>
  <si>
    <t>＜子どもへの保険証発行方法＞</t>
  </si>
  <si>
    <t>　　③差押えの状況</t>
  </si>
  <si>
    <t>滞納金額</t>
  </si>
  <si>
    <t>差押え実行基準</t>
  </si>
  <si>
    <t>預貯金</t>
  </si>
  <si>
    <t>不動産</t>
  </si>
  <si>
    <t>保険</t>
  </si>
  <si>
    <t>物品</t>
  </si>
  <si>
    <t>現金化</t>
  </si>
  <si>
    <t>差し押さえた件数</t>
  </si>
  <si>
    <t>滞納期間</t>
  </si>
  <si>
    <t>差押え率</t>
  </si>
  <si>
    <t>金額</t>
  </si>
  <si>
    <t>＜参加型差押え＞</t>
  </si>
  <si>
    <t>＜単独差押え＞</t>
  </si>
  <si>
    <t>４．国民健康保料（税）算定、収納状況等</t>
  </si>
  <si>
    <t>　　①以下の４事例についての保険料</t>
  </si>
  <si>
    <t>後期支援分</t>
  </si>
  <si>
    <t>介護保険料</t>
  </si>
  <si>
    <t>４０代夫婦未成年の子ども２人</t>
  </si>
  <si>
    <t>６５歳以上年金生活高齢者独居</t>
  </si>
  <si>
    <t>＜事例１：所得１００万円＞</t>
  </si>
  <si>
    <t>保険料計</t>
  </si>
  <si>
    <t>保険料計</t>
  </si>
  <si>
    <t>所得比</t>
  </si>
  <si>
    <t>所得比</t>
  </si>
  <si>
    <t>＜事例２：所得２００万円＞</t>
  </si>
  <si>
    <t>＜事例３：所得３００万円＞</t>
  </si>
  <si>
    <t>＜事例４：所得５００万円＞</t>
  </si>
  <si>
    <t>　　②２０１８年度の国保税</t>
  </si>
  <si>
    <t>条例改定</t>
  </si>
  <si>
    <t>有</t>
  </si>
  <si>
    <t>無</t>
  </si>
  <si>
    <t>賦課方式</t>
  </si>
  <si>
    <t>旧但し書き</t>
  </si>
  <si>
    <t>住民税方式</t>
  </si>
  <si>
    <t>＜賦課方式＞</t>
  </si>
  <si>
    <t>資産割</t>
  </si>
  <si>
    <t>所得割</t>
  </si>
  <si>
    <t>均等割</t>
  </si>
  <si>
    <t>平等割</t>
  </si>
  <si>
    <t>医療分</t>
  </si>
  <si>
    <t>介護分</t>
  </si>
  <si>
    <t>限度額合計</t>
  </si>
  <si>
    <t>＜国保税率＞</t>
  </si>
  <si>
    <t>福井県提示</t>
  </si>
  <si>
    <t>納付金</t>
  </si>
  <si>
    <t>標準保険料</t>
  </si>
  <si>
    <t>差</t>
  </si>
  <si>
    <t>実際の保険税</t>
  </si>
  <si>
    <t>移行済</t>
  </si>
  <si>
    <t>移行予定年度</t>
  </si>
  <si>
    <t>未定</t>
  </si>
  <si>
    <t>３方式への移行</t>
  </si>
  <si>
    <t>＜標準保険税額＞</t>
  </si>
  <si>
    <t>　　④国保税収入額の推移</t>
  </si>
  <si>
    <t>一般</t>
  </si>
  <si>
    <t>退職</t>
  </si>
  <si>
    <t>現年度</t>
  </si>
  <si>
    <t>滞納分</t>
  </si>
  <si>
    <t>＜前年度比＞</t>
  </si>
  <si>
    <t>歳入合計</t>
  </si>
  <si>
    <t>構成比</t>
  </si>
  <si>
    <t>国庫支出金</t>
  </si>
  <si>
    <t>県支出金</t>
  </si>
  <si>
    <t>繰入金（法定内）</t>
  </si>
  <si>
    <t>繰入金（法定外）</t>
  </si>
  <si>
    <t>　　⑤国保特別会計の歳入合計と繰入金</t>
  </si>
  <si>
    <t>＜２０１３年度＞</t>
  </si>
  <si>
    <t>＜２０１４年度＞</t>
  </si>
  <si>
    <t>＜２０１５年度＞</t>
  </si>
  <si>
    <t>＜２０１６年度＞</t>
  </si>
  <si>
    <t>＜２０１７年度＞</t>
  </si>
  <si>
    <t>２０１３年度</t>
  </si>
  <si>
    <t>２０１４年度</t>
  </si>
  <si>
    <t>２０１５年度</t>
  </si>
  <si>
    <t>２０１６年度</t>
  </si>
  <si>
    <t>２０１７年度</t>
  </si>
  <si>
    <t>前年比</t>
  </si>
  <si>
    <t>＜前年比＞</t>
  </si>
  <si>
    <t>金額</t>
  </si>
  <si>
    <t>給付金比率</t>
  </si>
  <si>
    <t>国庫調整交付金</t>
  </si>
  <si>
    <t>福井県調整交付金</t>
  </si>
  <si>
    <t>５．保険料・一部負担金の減免制度</t>
  </si>
  <si>
    <t>　　①保険料減免制度</t>
  </si>
  <si>
    <t>減免制度の規定</t>
  </si>
  <si>
    <t>天災</t>
  </si>
  <si>
    <t>失業</t>
  </si>
  <si>
    <t>事業休廃止</t>
  </si>
  <si>
    <t>所得激減</t>
  </si>
  <si>
    <t>高齢者</t>
  </si>
  <si>
    <t>病人</t>
  </si>
  <si>
    <t>借金</t>
  </si>
  <si>
    <t>火災</t>
  </si>
  <si>
    <t>首長</t>
  </si>
  <si>
    <t>収監</t>
  </si>
  <si>
    <t>減免の要件</t>
  </si>
  <si>
    <t>「首長が認める」場合の具体例</t>
  </si>
  <si>
    <t>その他の事例</t>
  </si>
  <si>
    <t>＜首長が特別に認める場合の事例＞</t>
  </si>
  <si>
    <t>＜所得激減による減免＞</t>
  </si>
  <si>
    <t>免除基準</t>
  </si>
  <si>
    <t>減額基準</t>
  </si>
  <si>
    <t>生保基準</t>
  </si>
  <si>
    <t>×（　　）</t>
  </si>
  <si>
    <t>所得</t>
  </si>
  <si>
    <t>収入</t>
  </si>
  <si>
    <t>生保基準の計算方法</t>
  </si>
  <si>
    <t>その他独自の基準</t>
  </si>
  <si>
    <t>＜低所得減免基準＞</t>
  </si>
  <si>
    <t>免除世帯</t>
  </si>
  <si>
    <t>減免世帯</t>
  </si>
  <si>
    <t>影響額</t>
  </si>
  <si>
    <t>減免合計</t>
  </si>
  <si>
    <t>加入世帯比</t>
  </si>
  <si>
    <t>＜２０１８年３月末減免世帯数＞</t>
  </si>
  <si>
    <t>　　②一部負担金減免制度</t>
  </si>
  <si>
    <t>条例</t>
  </si>
  <si>
    <t>規則</t>
  </si>
  <si>
    <t>要綱</t>
  </si>
  <si>
    <t>その他</t>
  </si>
  <si>
    <t>実施・運用の根拠</t>
  </si>
  <si>
    <t>＜規定、実施・運用の根拠＞</t>
  </si>
  <si>
    <t>非課税世帯</t>
  </si>
  <si>
    <t>所得（　）以下</t>
  </si>
  <si>
    <t>国保料全額納付</t>
  </si>
  <si>
    <t>　　③国保４４条運用の方向性について</t>
  </si>
  <si>
    <t>運用することを決定</t>
  </si>
  <si>
    <t>検討中</t>
  </si>
  <si>
    <t>運用しない</t>
  </si>
  <si>
    <t>　　④高額療養費受療委任払い制度について</t>
  </si>
  <si>
    <t>制度適用対象の基準</t>
  </si>
  <si>
    <t>適用世帯数</t>
  </si>
  <si>
    <t>影響額</t>
  </si>
  <si>
    <t>2018/06減免認定世帯数</t>
  </si>
  <si>
    <t>６．その他</t>
  </si>
  <si>
    <t>　　①２０１７年度決算における国保会計の実質収支</t>
  </si>
  <si>
    <t>２０１７年度決算</t>
  </si>
  <si>
    <t>　　②国保基金の増減と残高</t>
  </si>
  <si>
    <t>基金増減</t>
  </si>
  <si>
    <t>基金残高</t>
  </si>
  <si>
    <t>２０１１年度</t>
  </si>
  <si>
    <t>２０１２年度</t>
  </si>
  <si>
    <t>　　③保険料（税）滞納金の時効</t>
  </si>
  <si>
    <t>2017決算で時効</t>
  </si>
  <si>
    <t>ある</t>
  </si>
  <si>
    <t>ない</t>
  </si>
  <si>
    <t>次年度上乗せ</t>
  </si>
  <si>
    <t>※「２０１７年度決算で時効」＝２０１７年度決算で時効になった金額。</t>
  </si>
  <si>
    <t>※「次年度上乗せ」＝時効になり、不納欠損処理された金額について次年度国保料（税）に上乗せされることはありますか</t>
  </si>
  <si>
    <t>　　④国民健康保険運営協議会について</t>
  </si>
  <si>
    <t>公開</t>
  </si>
  <si>
    <t>非公開</t>
  </si>
  <si>
    <t>協議会の開催</t>
  </si>
  <si>
    <t>総定数</t>
  </si>
  <si>
    <t>ない</t>
  </si>
  <si>
    <t>公募枠</t>
  </si>
  <si>
    <t>公募人数</t>
  </si>
  <si>
    <t>「ない」理由</t>
  </si>
  <si>
    <t>　　⑤保健予防対策について</t>
  </si>
  <si>
    <t>実施</t>
  </si>
  <si>
    <t>なし</t>
  </si>
  <si>
    <t>被扶養者対象健康診査</t>
  </si>
  <si>
    <t>実施の場合の対象基準</t>
  </si>
  <si>
    <t>「なし」の理由</t>
  </si>
  <si>
    <t>＜社会保険被扶養者対象の健康診査＞</t>
  </si>
  <si>
    <t>特定健診対象外の被保険者への健康診査</t>
  </si>
  <si>
    <t>補助制度</t>
  </si>
  <si>
    <t>＜特定健診対象外の被保険者の健康診査、国保被保険者の健康診査への補助制度＞</t>
  </si>
  <si>
    <t>　　⑥無保険者への自治体の責任</t>
  </si>
  <si>
    <t>自治体の責任</t>
  </si>
  <si>
    <t>「ない」の場合の責任の所在と理由</t>
  </si>
  <si>
    <t>理由</t>
  </si>
  <si>
    <t>責任</t>
  </si>
  <si>
    <t>　　②－１被保険者数と保険給付費（千円）の推移</t>
  </si>
  <si>
    <t>短期：前年度以前の国保税で４期以上滞納がある。資格：短期の基準＋１年以上滞納がある。</t>
  </si>
  <si>
    <t>資格→短期　・分納している。・福祉医療対象者・１８歳以下（高校生相当）、特別な事情</t>
  </si>
  <si>
    <t>●</t>
  </si>
  <si>
    <t>長期証については簡易書留で届かなければ普通郵便で再送</t>
  </si>
  <si>
    <t>短期証は普通郵便</t>
  </si>
  <si>
    <t>６５歳以上年金生活高齢者夫婦のみ２人世帯</t>
  </si>
  <si>
    <t>６５歳以上年金生活高齢者夫婦軽減前</t>
  </si>
  <si>
    <t>６５歳以上年金生活高齢者夫婦軽減後</t>
  </si>
  <si>
    <t>H32頃</t>
  </si>
  <si>
    <t>　　⑥調整交付金（千円）</t>
  </si>
  <si>
    <t>生活保護　旧被扶養</t>
  </si>
  <si>
    <t>世帯主・被保険者の死亡、心身の重大な障害、長期間の入院、自己の責めに帰することが出来ない事由により当該年の所得が激減し、生活が著しく困難になった場合。</t>
  </si>
  <si>
    <t>所得減少の程度に応じて所特割額および資産割額の全部8/10,6/10,4/10,2/10,1/10 所得減少の程度に応じて均等割額および平等割額の7/10,5/10,2/10</t>
  </si>
  <si>
    <t>１カ月の収入が生活保護需要額の11/10以下かつ預貯金が需要額の３ヶ月分以下</t>
  </si>
  <si>
    <t>すでに実施</t>
  </si>
  <si>
    <t>被保険者代表として一般市民が参加しているから</t>
  </si>
  <si>
    <t>各保険者が実施を担っているため</t>
  </si>
  <si>
    <t>国民皆保険の理念のもと、無保険の方がないように努めていく</t>
  </si>
  <si>
    <t>市税等滞納整理マニュアルに準ずる</t>
  </si>
  <si>
    <t>滞納している保険税を完納した時、または、その額が著しく減少した時、あるいは災害その他の政令で定める特別の事情が生じたと認められるとき</t>
  </si>
  <si>
    <t>※分類なし。合計を「高校生」に入力</t>
  </si>
  <si>
    <t>H31～35</t>
  </si>
  <si>
    <t>●</t>
  </si>
  <si>
    <t>協会けんぽ受診券の提出</t>
  </si>
  <si>
    <t>２０～３９歳の市民、長寿医療保険制度加入の市民を対象に、集団検診。長寿医療保険は個別検診も可</t>
  </si>
  <si>
    <t>●</t>
  </si>
  <si>
    <t>無保険の定義が不明のため、回答できません。</t>
  </si>
  <si>
    <t>（短）前年度滞納あり、納付意志あり　（資）前年度分も含め前々年度以前も滞納。納付意志が見受けられない。</t>
  </si>
  <si>
    <t>（資）自立支援医療費、療養介護医療費、基準該当療養介護医療費の支給を受けている者。１８歳以下（高校生相当）</t>
  </si>
  <si>
    <t>未集計</t>
  </si>
  <si>
    <t>定まっていない</t>
  </si>
  <si>
    <t>先行の滞納処分が行われたこと</t>
  </si>
  <si>
    <t>督促状送付から１０日以内に完納しない場合</t>
  </si>
  <si>
    <t>旧扶養者への減免</t>
  </si>
  <si>
    <t>1.1～1.3</t>
  </si>
  <si>
    <t>生活保護の要否判定に準ずる</t>
  </si>
  <si>
    <t>災害により収入が減少、生活が困窮し、入院にかかる一部負担が困難な場合</t>
  </si>
  <si>
    <t>●</t>
  </si>
  <si>
    <t>条例規則</t>
  </si>
  <si>
    <t>２０～３９歳</t>
  </si>
  <si>
    <t>健康カレンダーを各戸配布</t>
  </si>
  <si>
    <t>資格書：保険税の納期限から１年を経過した場合で滞納保険税がある場合で納付相談に応じない時。納付相談の結果、十分な負担能力があるにもかかわらず、納付の意思が認められない時。納付相談により取り決めた納付を履行しない時。短期証：世帯員の病気など特別な事情が認められ、納付相談を誓約している場合、分納の履行や世帯の生活実態に併せ交付。</t>
  </si>
  <si>
    <t>2022年頃</t>
  </si>
  <si>
    <t>旧被扶養者</t>
  </si>
  <si>
    <t>前年合計所得に比べ３０％以上減少し、かつ全世帯員の現年収入額が生活保護基準の１３０％以下となる場合、応能割額を減額、現年合計所得が7割・5割・2割軽減規定以下となる場合は応益割額を減額</t>
  </si>
  <si>
    <t>前年合計所得に比べ３０％以上減少し、かつ全世帯員の現年収入額が生活保護基準の100％以下となる場合、応能割額を免除</t>
  </si>
  <si>
    <t>条例に規定されていない</t>
  </si>
  <si>
    <t>国民健康保険被保険者以外</t>
  </si>
  <si>
    <t>39歳以下の被保険者は集団検診等受診可能（40歳以上は特定健診対象者）</t>
  </si>
  <si>
    <t>どちらとも言えない</t>
  </si>
  <si>
    <t>状況によって違うのでどちらか一方に責任があるとは言えない。</t>
  </si>
  <si>
    <t>国民健康保険税滞納額20万円以上</t>
  </si>
  <si>
    <t>中学生以下の子どもがいる</t>
  </si>
  <si>
    <t>H24-29年度</t>
  </si>
  <si>
    <t>1276903円</t>
  </si>
  <si>
    <t>2021年頃</t>
  </si>
  <si>
    <t>75歳到達による強制加入の扶養者</t>
  </si>
  <si>
    <t>被保険者代表として一般町民が参加しているから</t>
  </si>
  <si>
    <t>※区分不明</t>
  </si>
  <si>
    <t>内規による</t>
  </si>
  <si>
    <t>※分類なし。合計を「乳幼児」に入力</t>
  </si>
  <si>
    <t>（千円）</t>
  </si>
  <si>
    <t>納税相談による分納、徴収猶予、および納期限の延長等によっても納付が困難であり、その資産、能力その他あらゆるものの活用を図ったにもかかわらず納付が困難と判断される場合</t>
  </si>
  <si>
    <t>前年度の世帯合計所得100万円以下で減少率５０％以下</t>
  </si>
  <si>
    <t>前年度の世帯合計所得400万円以下で減少率に応じて減額率を規定</t>
  </si>
  <si>
    <t>災害による死亡・障害、事業休止・失業による収入減少等により生活が困難になった場合。</t>
  </si>
  <si>
    <t>20～39歳の職場等で健康診査を受ける機会のない方を対象に自己負担額1500円で一般健康診査として実施。</t>
  </si>
  <si>
    <t>国保制度は他の保険に加入していない方を対象としていることから、未加入状態が続かないように関係機関と連携を密にして無保険車の発生防止に努めております。しかし、無届出の転入等、現状の制度では把握しきれないケースもあり、現行制度上対応しかねる部分があります。</t>
  </si>
  <si>
    <t>分割誓約の遵守及び継続状況、過年度滞納解消のみこみ等から判断し、１ヶ月証、3ヶ月証の短期証を発行。また長期的（概ね1年以上）に過年度保険税を滞納して納税相談に応じない場合は、資格証明書を発行。</t>
  </si>
  <si>
    <t>世帯主がその財産につき災害を受け、または盗難にかかった場合や、その事業につき著しい損失を受けた場合など、納付ができない特別な事情がある場合及び類する事由がある場合は被保険者証の返還を請求しない。</t>
  </si>
  <si>
    <t>再三の催告に応じない場合など</t>
  </si>
  <si>
    <t>その他２１０件</t>
  </si>
  <si>
    <t>●</t>
  </si>
  <si>
    <t>2024年頃</t>
  </si>
  <si>
    <t>盗難　負傷</t>
  </si>
  <si>
    <t>＜制度適用の対象基準＞</t>
  </si>
  <si>
    <t>震災、風水害、火災そのた類する災害。干ばつ、冷害等による収入源、離職・廃業に整形困難</t>
  </si>
  <si>
    <t>税率改訂など市政に多大な影響を与える審議もあることから、公募にはなじまないため</t>
  </si>
  <si>
    <t>・短期証　滞納期数　４期～７期　・資格証明書　滞納期数　８期以上</t>
  </si>
  <si>
    <t>分納誓約履行者、差押え中の者、滞納の解消に計画的で積極的になると見込まれる者や、特別な事情が認められる者</t>
  </si>
  <si>
    <t>１件あたり差押額</t>
  </si>
  <si>
    <t>被保険者の属する世帯の前３カ月の平均実収入月額が基準生活費以下であり、かつ預貯金が基準生活費の３カ月以下である場合</t>
  </si>
  <si>
    <t>検討していない</t>
  </si>
  <si>
    <t>３９歳以下の市民</t>
  </si>
  <si>
    <t>７５歳以上の方については集団検診または個別健診を受診してもらうことができ、４０歳未満、生活保護者については、集団検診により対応している</t>
  </si>
  <si>
    <t>社会保険加入者の保険離脱後の動向は、本人等からの届け出がないと把握できないケースがあるため。</t>
  </si>
  <si>
    <t>データなし</t>
  </si>
  <si>
    <t>国民健康保険税滞世帯　納税相談あり：６カ月　納税相談なし：３カ月</t>
  </si>
  <si>
    <t>概ね１年以上</t>
  </si>
  <si>
    <t>4309000円</t>
  </si>
  <si>
    <t>2020年頃</t>
  </si>
  <si>
    <t>天災、事業の廃止等の収入減等</t>
  </si>
  <si>
    <t>健診委託業者と集合契約を実施している社会保険者</t>
  </si>
  <si>
    <t>職場等で健診を受ける機会がない２０歳から３９歳までの方は、町へ申し込むと集団検診を受診できます。</t>
  </si>
  <si>
    <t>集計不能</t>
  </si>
  <si>
    <t>現年滞納　６カ月　１年前より滞納　３カ月　２年前以上　資格証明書</t>
  </si>
  <si>
    <t>高校生以下の者</t>
  </si>
  <si>
    <t>１年以上</t>
  </si>
  <si>
    <t>再三の催告に対して一切納付の意思がない者</t>
  </si>
  <si>
    <t>なし</t>
  </si>
  <si>
    <t>被保険者でないため</t>
  </si>
  <si>
    <t>制度および本人</t>
  </si>
  <si>
    <t>（注１）</t>
  </si>
  <si>
    <t>（注１）資格証明書：保険税の納期限から１年間が経過するまでの間に保険税を納付しない場合で、次の①～⑤のいずれかに該当する場合。①弁明書を提出しない。②弁明書の内容が正当であると認められない場合。③納税相談等に応じない。④納税相談および調査の結果、所得及び資産を勘案すると十分な負担能力があると認められるが、納税意思を示さない。⑤意図的に差押え財産の名義変更等滞納処分を逃れようとする。短期証：次の①～⑥のいずれかに該当する場合。①納税相談において約束した納税計画を履行する世帯。②納税相談等及び調査の結果、所得及び資産を勘案すると、十分な負担能力があると認められない世帯。③弁明書の内容が正当であると認められる世帯。④資格証明書の交付を受けている世帯において、市税債務の承認及び納税誓約書において計画的に納税を履行すると認められる世帯。⑤国保法第９条第３項に規定する災害その他の政令で定める特別な事情が認められる世帯。⑥法令で定める医療に関する給付を受けている世帯。</t>
  </si>
  <si>
    <t>窓口交付または再送付</t>
  </si>
  <si>
    <t>敦賀市（注１）</t>
  </si>
  <si>
    <t>敦賀市（注２）</t>
  </si>
  <si>
    <t>敦賀市（注３）</t>
  </si>
  <si>
    <t>（注１）敦賀市の太枠内は５割軽減（応益部分）の保険料</t>
  </si>
  <si>
    <t>（注２）敦賀市の太枠内は５割軽減（応益部分）の保険料</t>
  </si>
  <si>
    <t>（注３）敦賀市の太枠内は２割軽減（応益部分）の保険料</t>
  </si>
  <si>
    <t>第１類+第２類</t>
  </si>
  <si>
    <t>天災による資産の損害や失業・事業廃止等に伴う収入の減少が著しい被保護者</t>
  </si>
  <si>
    <t>敦賀市国民健康保険一部負担金の減免及び徴収猶予に関する要綱にて取り扱いを規定している</t>
  </si>
  <si>
    <t>委員の構成については、国民健康保険法等の法令に基づいており、専門的な見識を要するため</t>
  </si>
  <si>
    <t>保険の異動について、本人まかせではなく、情報連携する制度を設けるべきでは？社会保険等を喪失した場合は、保険者より国保加入等の手続きをおこなうように連絡を受けているはずなのに、手続きをしない本人にも問題があるのでは？</t>
  </si>
  <si>
    <t>短期証：単年度でも前年度に滞納があるもの</t>
  </si>
  <si>
    <t>前年度を含む複数年度に国保税の滞納があるもの</t>
  </si>
  <si>
    <t>旧被扶養者減免</t>
  </si>
  <si>
    <t>委員定数が少なく、要綱等を定めていないため</t>
  </si>
  <si>
    <t>町が直接実施してはいないが、健診機関が受け入れを行っているため、町の健診会場を利用して被扶養者が健診を受けることができる。</t>
  </si>
  <si>
    <t>・４０歳未満の町民を対象とした健康診査を実施（フレッシュ健診）　・生活保護受給者について健康増進法に基づき実施。</t>
  </si>
  <si>
    <t>「保険証が無い」状態の理由は多様であることから、責任の有無について一概には言えない。</t>
  </si>
  <si>
    <t>過年度分に1期以上の未納がある場合</t>
  </si>
  <si>
    <t>委託健診機関と契約している保険者</t>
  </si>
  <si>
    <t>検査項目については、特定検診と同等に行っている</t>
  </si>
  <si>
    <t>短期証：概ね２年分以上の国保税について滞納がある世帯（資格書交付世帯を除く）。概ね１年以上国保税の納付実績がない世帯（資格書交付世帯を除く）。資格書：特別な事情がないにもかかわらず概ね３年以上の国保税について滞納があり、納付相談または納付指導に応じようとしない世帯。</t>
  </si>
  <si>
    <t>その他22件</t>
  </si>
  <si>
    <t>その他6件</t>
  </si>
  <si>
    <t>現金化率</t>
  </si>
  <si>
    <t>＜単独差押え＞</t>
  </si>
  <si>
    <t>被保険者が入院療養を受ける時で、世帯主及び被保険者の収入額合計が生活保護基準以下か、預貯金が生活保護基準の３ヶ月分以下</t>
  </si>
  <si>
    <t>市ホームページで周知</t>
  </si>
  <si>
    <t>社会保険の受診券があること（４０～７４歳）</t>
  </si>
  <si>
    <t>３９歳以下の被保険者、年度途中保険異動者に対し、特定健診同様の内容で実施</t>
  </si>
  <si>
    <t>短期証（有効期限３カ月以内）納付相談等に応じ、現年度分を含め、計画的に分納することを確約した滞納者に交付する等。（有効期限６カ月以内）過年度の滞納分を有し、納税相談等に応じた未納者に交付する等。資格証明書：国保税を納付期限から１年を経過しても納付しない者、納税相談、納税指導に応じようとせず、滞納額増加等。</t>
  </si>
  <si>
    <t>国保税の規定する「特別の事情」に該当し、当該世帯に係る収入の減少が生活に重大な支障を及ぼす程度のものであるとき等</t>
  </si>
  <si>
    <t>（注１）</t>
  </si>
  <si>
    <t>（注１）おおい町の調整交付金には「特別調整交付金」が含まれています。</t>
  </si>
  <si>
    <t>平均月収が前年月収額と比較して５割以上減少した世帯で、次の要件をすべて満たすもの。ア．預貯金学が少額であること。イ．税法上不要されていないこと。</t>
  </si>
  <si>
    <t>実収入が基準収入額の１２０％以下で、かつ世帯主及び当該世帯に属する被保険者の保有する預貯金の額が基準生活費の３倍以下であること。</t>
  </si>
  <si>
    <t>運用している</t>
  </si>
  <si>
    <t>社会保険機関発行の特定健診受診券所有者</t>
  </si>
  <si>
    <t>短期証：滞納世帯のうち、完納見込みがあるか、納税制約がある世帯。資格書：滞納世帯のうち、１年以上の滞納があり、納税相談もない世帯</t>
  </si>
  <si>
    <t>高浜町（注１）</t>
  </si>
  <si>
    <t>（注１）高浜町が発行する「６カ月証」はすべて高校生以下の子どもに対する発行数</t>
  </si>
  <si>
    <t>督促期限を経過し、納付見込みがないもの</t>
  </si>
  <si>
    <t>世帯の生計中心者が入院等、疾病のため今後の収入が得られないと思われるとき</t>
  </si>
  <si>
    <t>平均月収額が前年月収額と比較して７０％以上減少。</t>
  </si>
  <si>
    <t>平均月収額が前年月収額と比較して５０％～７０％減少。</t>
  </si>
  <si>
    <t>都道府県化に伴う減免基準の標準化について、県全体で検討中につき、それが確定次第、その基準に沿って運用する予定。</t>
  </si>
  <si>
    <t>高額療養費貸付制度はある</t>
  </si>
  <si>
    <t>公益代表、医療機関代表、被保険者代表のそれぞれに３名ずつの定数を設け、バランスを保持しているため。</t>
  </si>
  <si>
    <t>各団体から「受診券」を発行してもらい、対象者が持参のうえ、社保専用の受付を行い実施</t>
  </si>
  <si>
    <t>後期高齢者医療制度加入者（７５歳以上）。がん検診（大腸、肺、胃、子宮、乳、骨、肺炎）</t>
  </si>
  <si>
    <t>制度（国）</t>
  </si>
  <si>
    <t>滞納世帯に対しては短期証を発行しているため、無保険ではない。また、短期証発行者には、有効期限が切れる前に更新手続きや納付相談の推奨をしている。滞納の未然防止のため、電話や訪問による初期滞納者への対応に努めている。</t>
  </si>
  <si>
    <t>調査なし</t>
  </si>
  <si>
    <t>勝山市国民健康保険被保険者資格証明書等交付要綱による</t>
  </si>
  <si>
    <t>国保税のみの調査・分類なし</t>
  </si>
  <si>
    <t>（注）設問で「総額」と「一人当たり」の数値を指示していませんでしたので、「加入者数」との関係で「納付金」については「総額」、その他は「一人当たり」に仮定して入力しました。</t>
  </si>
  <si>
    <t>減免実施要綱による</t>
  </si>
  <si>
    <t>未集計</t>
  </si>
  <si>
    <t>抽出不可</t>
  </si>
  <si>
    <t>把握していない</t>
  </si>
  <si>
    <t>＜留置世帯に含まれる子ども数＞</t>
  </si>
  <si>
    <t>・世帯主の過半数が６０代以上。</t>
  </si>
  <si>
    <t>※永平寺町、南越前町、若狭町、おおい町の４自治体は資格証明書を発行していない。</t>
  </si>
  <si>
    <t>※福井市、あわら市、坂井市の３市は滞納世帯数が不明のため、発行率についても不明</t>
  </si>
  <si>
    <t>２０１８年１０月～１１月</t>
  </si>
  <si>
    <t>福井県内の自治体</t>
  </si>
  <si>
    <t>＜実施期間＞</t>
  </si>
  <si>
    <t>＜対象＞</t>
  </si>
  <si>
    <t>福井県社会保障推進協議会</t>
  </si>
  <si>
    <t>ｐ１</t>
  </si>
  <si>
    <t>２０１８年６月１日時点の被保険者数、保険給付費など</t>
  </si>
  <si>
    <t>ｐ２～５</t>
  </si>
  <si>
    <t>国民健康保険料（税）算定、収納状況等</t>
  </si>
  <si>
    <t>保険料・一部負担金減免制度</t>
  </si>
  <si>
    <t>その他</t>
  </si>
  <si>
    <t>「２０１８年度国民健康保険に関する調査」のまとめ</t>
  </si>
  <si>
    <t>※福井市の差し押さえは「参加差押え」と「単独差押え」の区別がない。また、件数の「預貯金」には、預貯金以外の「動産」、「債権」が含まれる。</t>
  </si>
  <si>
    <t>その他２５件</t>
  </si>
  <si>
    <t>・４市町合計で、加入者の過半数が年間所得１００万円未満、７４．２％が２００万円未満。年間所得１００万円未満は、一人暮らしであっても生活保護基準以下。</t>
  </si>
  <si>
    <t>生活保護法の規定による要保護世帯</t>
  </si>
  <si>
    <t>職場等で健診受診機会がない１９～３９歳の市民</t>
  </si>
  <si>
    <t>医療保険の資格管理はそれぞれの保険者が実施しており、資格の取得、喪失連絡は保険者間で行われないため、無保険者が生じる。</t>
  </si>
  <si>
    <t>要綱により規定している</t>
  </si>
  <si>
    <t>国民皆保険の理念のもと、無保険の方がないように努めていく。</t>
  </si>
  <si>
    <t>直近３カ月の平均月収額が前年平均月収額に比べ７０％以上減少し、最低生活費と比べ１００分の１００以下。</t>
  </si>
  <si>
    <t>直近３カ月の平均月収額が前年平均月収額に比べ３０％以上減少し、最低生活費と比べ１００分の１３０以下。</t>
  </si>
  <si>
    <t>-1-</t>
  </si>
  <si>
    <t>-2-</t>
  </si>
  <si>
    <t>-3-</t>
  </si>
  <si>
    <t>-4-</t>
  </si>
  <si>
    <t>-5-</t>
  </si>
  <si>
    <t>-6-</t>
  </si>
  <si>
    <t>-7-</t>
  </si>
  <si>
    <t>-8-</t>
  </si>
  <si>
    <t>-9-</t>
  </si>
  <si>
    <t>-10-</t>
  </si>
  <si>
    <t>-11-</t>
  </si>
  <si>
    <t>-12-</t>
  </si>
  <si>
    <t>-13-</t>
  </si>
  <si>
    <t>-14-</t>
  </si>
  <si>
    <t>-15-</t>
  </si>
  <si>
    <t>-16-</t>
  </si>
  <si>
    <t>-17-</t>
  </si>
  <si>
    <t>-18-</t>
  </si>
  <si>
    <t>-19-</t>
  </si>
  <si>
    <t>-20-</t>
  </si>
  <si>
    <t>-21-</t>
  </si>
  <si>
    <t>-22-</t>
  </si>
  <si>
    <t>-23-</t>
  </si>
  <si>
    <t>-24-</t>
  </si>
  <si>
    <t>加入世帯所得調査、法定減免世帯数、短期証、資格書発行数など</t>
  </si>
  <si>
    <t>「資格証明書」「短期保険証」発行基準など</t>
  </si>
  <si>
    <t>ｐ６～９</t>
  </si>
  <si>
    <t>ｐ１０～２０</t>
  </si>
  <si>
    <t>ｐ１８～２1</t>
  </si>
  <si>
    <t>ｐ２2～２4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</si>
</sst>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m&quot;月&quot;d&quot;日&quot;;@"/>
    <numFmt numFmtId="180" formatCode="0.000%"/>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b/>
      <sz val="9"/>
      <name val="ＭＳ Ｐゴシック"/>
      <family val="3"/>
    </font>
    <font>
      <sz val="9"/>
      <color indexed="63"/>
      <name val="ＭＳ Ｐゴシック"/>
      <family val="3"/>
    </font>
    <font>
      <sz val="8"/>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24"/>
      <color indexed="8"/>
      <name val="ＭＳ Ｐゴシック"/>
      <family val="3"/>
    </font>
    <font>
      <sz val="16"/>
      <color indexed="8"/>
      <name val="ＭＳ Ｐゴシック"/>
      <family val="3"/>
    </font>
    <font>
      <sz val="20"/>
      <color indexed="8"/>
      <name val="ＭＳ Ｐゴシック"/>
      <family val="3"/>
    </font>
    <font>
      <sz val="14"/>
      <color indexed="63"/>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20"/>
      <color theme="1"/>
      <name val="Calibri"/>
      <family val="3"/>
    </font>
    <font>
      <sz val="16"/>
      <color theme="1"/>
      <name val="Calibri"/>
      <family val="3"/>
    </font>
    <font>
      <sz val="2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style="thin"/>
      <bottom style="thin"/>
    </border>
    <border>
      <left/>
      <right/>
      <top style="thin"/>
      <bottom style="thin"/>
    </border>
    <border>
      <left style="thin"/>
      <right/>
      <top/>
      <bottom/>
    </border>
    <border>
      <left style="thin"/>
      <right style="thin"/>
      <top/>
      <bottom style="thin"/>
    </border>
    <border>
      <left style="thin"/>
      <right/>
      <top/>
      <bottom style="thin"/>
    </border>
    <border>
      <left style="thin"/>
      <right style="thin"/>
      <top style="thin"/>
      <bottom style="hair"/>
    </border>
    <border>
      <left style="thin"/>
      <right/>
      <top style="thin"/>
      <bottom style="hair"/>
    </border>
    <border>
      <left/>
      <right/>
      <top style="thin"/>
      <bottom style="hair"/>
    </border>
    <border>
      <left/>
      <right/>
      <top/>
      <bottom style="thin"/>
    </border>
    <border>
      <left style="hair"/>
      <right style="hair"/>
      <top style="thin"/>
      <bottom style="hair"/>
    </border>
    <border>
      <left style="hair"/>
      <right style="hair"/>
      <top/>
      <bottom style="thin"/>
    </border>
    <border>
      <left style="hair"/>
      <right style="thin"/>
      <top/>
      <bottom/>
    </border>
    <border>
      <left style="thin"/>
      <right style="thin"/>
      <top style="thin"/>
      <bottom/>
    </border>
    <border>
      <left style="thin"/>
      <right style="thin"/>
      <top style="hair"/>
      <bottom style="hair"/>
    </border>
    <border>
      <left/>
      <right/>
      <top style="thin"/>
      <bottom/>
    </border>
    <border>
      <left style="thin"/>
      <right style="thin"/>
      <top style="hair"/>
      <bottom style="thin"/>
    </border>
    <border>
      <left style="thin"/>
      <right style="thin"/>
      <top/>
      <bottom style="hair"/>
    </border>
    <border>
      <left style="thin"/>
      <right style="thin"/>
      <top style="hair"/>
      <bottom/>
    </border>
    <border>
      <left style="thin"/>
      <right/>
      <top style="hair"/>
      <bottom style="thin"/>
    </border>
    <border>
      <left style="thin"/>
      <right/>
      <top style="hair"/>
      <bottom style="hair"/>
    </border>
    <border>
      <left style="thin"/>
      <right/>
      <top style="hair"/>
      <bottom/>
    </border>
    <border>
      <left style="hair"/>
      <right style="thin"/>
      <top style="hair"/>
      <bottom style="thin"/>
    </border>
    <border>
      <left style="hair"/>
      <right style="thin"/>
      <top style="hair"/>
      <bottom/>
    </border>
    <border>
      <left style="thin"/>
      <right/>
      <top/>
      <bottom style="hair"/>
    </border>
    <border>
      <left style="hair"/>
      <right style="thin"/>
      <top/>
      <bottom style="hair"/>
    </border>
    <border>
      <left style="hair"/>
      <right style="thin"/>
      <top style="hair"/>
      <bottom style="hair"/>
    </border>
    <border>
      <left/>
      <right style="thin"/>
      <top style="hair"/>
      <bottom/>
    </border>
    <border>
      <left/>
      <right style="thin"/>
      <top style="thin"/>
      <bottom style="hair"/>
    </border>
    <border>
      <left/>
      <right style="thin"/>
      <top style="hair"/>
      <bottom style="hair"/>
    </border>
    <border>
      <left/>
      <right style="thin"/>
      <top style="hair"/>
      <bottom style="thin"/>
    </border>
    <border>
      <left style="hair"/>
      <right style="hair"/>
      <top style="hair"/>
      <bottom/>
    </border>
    <border>
      <left style="hair"/>
      <right style="hair"/>
      <top style="hair"/>
      <bottom style="hair"/>
    </border>
    <border>
      <left style="hair"/>
      <right style="hair"/>
      <top style="hair"/>
      <bottom style="thin"/>
    </border>
    <border>
      <left style="thin"/>
      <right/>
      <top style="thin"/>
      <bottom/>
    </border>
    <border>
      <left style="hair"/>
      <right style="hair"/>
      <top style="thin"/>
      <bottom>
        <color indexed="63"/>
      </bottom>
    </border>
    <border>
      <left/>
      <right style="thin"/>
      <top style="thin"/>
      <bottom/>
    </border>
    <border>
      <left style="hair"/>
      <right style="thin"/>
      <top style="thin"/>
      <bottom/>
    </border>
    <border>
      <left/>
      <right style="thin"/>
      <top/>
      <bottom style="thin"/>
    </border>
    <border>
      <left style="hair"/>
      <right style="thin"/>
      <top/>
      <bottom style="thin"/>
    </border>
    <border>
      <left style="hair"/>
      <right style="hair"/>
      <top style="medium"/>
      <bottom style="medium"/>
    </border>
    <border>
      <left/>
      <right style="thin"/>
      <top style="medium"/>
      <bottom style="medium"/>
    </border>
    <border>
      <left/>
      <right/>
      <top style="medium"/>
      <bottom style="medium"/>
    </border>
    <border>
      <left style="hair"/>
      <right style="medium"/>
      <top style="medium"/>
      <bottom style="medium"/>
    </border>
    <border>
      <left style="medium"/>
      <right/>
      <top style="medium"/>
      <bottom style="medium"/>
    </border>
    <border>
      <left/>
      <right style="hair"/>
      <top style="thin"/>
      <bottom>
        <color indexed="63"/>
      </bottom>
    </border>
    <border>
      <left/>
      <right style="hair"/>
      <top style="thin"/>
      <bottom style="hair"/>
    </border>
    <border>
      <left/>
      <right/>
      <top style="hair"/>
      <bottom style="thin"/>
    </border>
    <border>
      <left/>
      <right/>
      <top style="hair"/>
      <bottom style="hair"/>
    </border>
    <border>
      <left style="hair"/>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93">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177" fontId="0" fillId="0" borderId="10" xfId="0" applyNumberFormat="1" applyBorder="1" applyAlignment="1">
      <alignment vertical="center"/>
    </xf>
    <xf numFmtId="176" fontId="0" fillId="0" borderId="10" xfId="0" applyNumberFormat="1" applyBorder="1" applyAlignment="1">
      <alignment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7" fontId="0" fillId="0" borderId="13" xfId="0" applyNumberFormat="1" applyBorder="1" applyAlignment="1">
      <alignment vertical="center"/>
    </xf>
    <xf numFmtId="176" fontId="0" fillId="0" borderId="13"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176" fontId="0" fillId="0" borderId="12" xfId="0" applyNumberFormat="1"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177" fontId="0" fillId="0" borderId="15" xfId="0" applyNumberFormat="1" applyBorder="1" applyAlignment="1">
      <alignment vertical="center"/>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0" xfId="0" applyBorder="1" applyAlignment="1">
      <alignment vertical="center"/>
    </xf>
    <xf numFmtId="177" fontId="0" fillId="0" borderId="0" xfId="0" applyNumberFormat="1" applyBorder="1" applyAlignment="1">
      <alignment vertical="center"/>
    </xf>
    <xf numFmtId="0" fontId="0" fillId="0" borderId="10" xfId="0" applyBorder="1" applyAlignment="1">
      <alignment horizontal="center" vertical="center" shrinkToFit="1"/>
    </xf>
    <xf numFmtId="176" fontId="0" fillId="0" borderId="15" xfId="0" applyNumberForma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shrinkToFit="1"/>
    </xf>
    <xf numFmtId="176" fontId="0" fillId="0" borderId="0" xfId="0" applyNumberFormat="1" applyBorder="1" applyAlignment="1">
      <alignment vertical="center"/>
    </xf>
    <xf numFmtId="177" fontId="0" fillId="0" borderId="10" xfId="0" applyNumberFormat="1" applyBorder="1" applyAlignment="1">
      <alignment horizontal="center" vertical="center"/>
    </xf>
    <xf numFmtId="176" fontId="0" fillId="0" borderId="10" xfId="0" applyNumberFormat="1" applyBorder="1" applyAlignment="1">
      <alignment horizontal="center" vertical="center"/>
    </xf>
    <xf numFmtId="178" fontId="0" fillId="0" borderId="0" xfId="0" applyNumberFormat="1" applyBorder="1" applyAlignment="1">
      <alignment vertical="center"/>
    </xf>
    <xf numFmtId="177" fontId="0" fillId="0" borderId="10" xfId="0" applyNumberFormat="1" applyBorder="1" applyAlignment="1">
      <alignment vertical="center" shrinkToFit="1"/>
    </xf>
    <xf numFmtId="176" fontId="0" fillId="0" borderId="10" xfId="0" applyNumberFormat="1" applyBorder="1" applyAlignment="1">
      <alignment vertical="center" shrinkToFit="1"/>
    </xf>
    <xf numFmtId="176" fontId="0" fillId="0" borderId="11" xfId="0" applyNumberFormat="1"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15" xfId="0" applyBorder="1" applyAlignment="1">
      <alignment vertical="center"/>
    </xf>
    <xf numFmtId="177" fontId="0" fillId="0" borderId="17" xfId="0" applyNumberFormat="1" applyBorder="1" applyAlignment="1">
      <alignment vertical="center"/>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178" fontId="0" fillId="0" borderId="11" xfId="0" applyNumberFormat="1" applyBorder="1" applyAlignment="1">
      <alignment vertical="center"/>
    </xf>
    <xf numFmtId="178" fontId="0" fillId="0" borderId="10" xfId="0" applyNumberFormat="1" applyBorder="1" applyAlignment="1">
      <alignment vertical="center"/>
    </xf>
    <xf numFmtId="0" fontId="0" fillId="0" borderId="15" xfId="0" applyFill="1" applyBorder="1" applyAlignment="1">
      <alignment horizontal="center" vertical="center"/>
    </xf>
    <xf numFmtId="0" fontId="0" fillId="0" borderId="11" xfId="0" applyBorder="1" applyAlignment="1">
      <alignment vertical="center" shrinkToFit="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177" fontId="0" fillId="0" borderId="18" xfId="0" applyNumberFormat="1" applyBorder="1" applyAlignment="1">
      <alignment vertical="center"/>
    </xf>
    <xf numFmtId="0" fontId="0" fillId="0" borderId="10" xfId="0" applyBorder="1" applyAlignment="1">
      <alignment vertical="top"/>
    </xf>
    <xf numFmtId="177" fontId="0" fillId="0" borderId="11" xfId="0" applyNumberFormat="1" applyBorder="1" applyAlignment="1">
      <alignment vertical="center" shrinkToFit="1"/>
    </xf>
    <xf numFmtId="177" fontId="0" fillId="0" borderId="15" xfId="0" applyNumberFormat="1" applyBorder="1" applyAlignment="1">
      <alignment vertical="center" shrinkToFit="1"/>
    </xf>
    <xf numFmtId="0" fontId="0" fillId="0" borderId="19" xfId="0" applyBorder="1" applyAlignment="1">
      <alignment horizontal="center" vertical="center"/>
    </xf>
    <xf numFmtId="177" fontId="0" fillId="0" borderId="20" xfId="0" applyNumberFormat="1" applyBorder="1" applyAlignment="1">
      <alignment vertical="center" shrinkToFit="1"/>
    </xf>
    <xf numFmtId="0" fontId="0" fillId="0" borderId="21" xfId="0" applyBorder="1" applyAlignment="1">
      <alignment horizontal="center" vertical="center"/>
    </xf>
    <xf numFmtId="177" fontId="0" fillId="0" borderId="22" xfId="0" applyNumberFormat="1" applyBorder="1" applyAlignment="1">
      <alignment vertical="center" shrinkToFit="1"/>
    </xf>
    <xf numFmtId="0" fontId="0" fillId="0" borderId="19" xfId="0" applyBorder="1" applyAlignment="1">
      <alignment vertical="center"/>
    </xf>
    <xf numFmtId="177" fontId="0" fillId="0" borderId="0" xfId="0" applyNumberFormat="1" applyBorder="1" applyAlignment="1">
      <alignment vertical="center" shrinkToFit="1"/>
    </xf>
    <xf numFmtId="177" fontId="0" fillId="0" borderId="0" xfId="0" applyNumberFormat="1" applyBorder="1" applyAlignment="1">
      <alignment vertical="top" shrinkToFit="1"/>
    </xf>
    <xf numFmtId="177" fontId="0" fillId="0" borderId="23" xfId="0" applyNumberFormat="1" applyBorder="1" applyAlignment="1">
      <alignment vertical="center" shrinkToFit="1"/>
    </xf>
    <xf numFmtId="177" fontId="0" fillId="0" borderId="24" xfId="0" applyNumberFormat="1" applyBorder="1" applyAlignment="1">
      <alignment vertical="center" shrinkToFit="1"/>
    </xf>
    <xf numFmtId="177" fontId="0" fillId="0" borderId="17" xfId="0" applyNumberFormat="1" applyBorder="1" applyAlignment="1">
      <alignment vertical="center" shrinkToFit="1"/>
    </xf>
    <xf numFmtId="177" fontId="0" fillId="0" borderId="25" xfId="0" applyNumberFormat="1" applyBorder="1" applyAlignment="1">
      <alignment vertical="center" shrinkToFit="1"/>
    </xf>
    <xf numFmtId="177" fontId="0" fillId="0" borderId="26" xfId="0" applyNumberFormat="1" applyBorder="1" applyAlignment="1">
      <alignment vertical="center" shrinkToFit="1"/>
    </xf>
    <xf numFmtId="177" fontId="0" fillId="0" borderId="13" xfId="0" applyNumberFormat="1" applyBorder="1" applyAlignment="1">
      <alignment vertical="center" shrinkToFit="1"/>
    </xf>
    <xf numFmtId="177" fontId="0" fillId="0" borderId="27" xfId="0" applyNumberFormat="1" applyBorder="1" applyAlignment="1">
      <alignment vertical="center" shrinkToFit="1"/>
    </xf>
    <xf numFmtId="0" fontId="0" fillId="0" borderId="18" xfId="0" applyBorder="1" applyAlignment="1">
      <alignment horizontal="center" vertical="center"/>
    </xf>
    <xf numFmtId="0" fontId="0" fillId="0" borderId="0" xfId="0" applyBorder="1" applyAlignment="1">
      <alignment horizontal="center" vertical="center"/>
    </xf>
    <xf numFmtId="177" fontId="0" fillId="0" borderId="18" xfId="0" applyNumberFormat="1" applyBorder="1" applyAlignment="1">
      <alignment vertical="center" shrinkToFit="1"/>
    </xf>
    <xf numFmtId="0" fontId="0" fillId="0" borderId="0" xfId="0" applyBorder="1" applyAlignment="1">
      <alignment vertical="top" shrinkToFit="1"/>
    </xf>
    <xf numFmtId="176" fontId="0" fillId="0" borderId="22" xfId="0" applyNumberFormat="1" applyBorder="1" applyAlignment="1">
      <alignment vertical="center" shrinkToFit="1"/>
    </xf>
    <xf numFmtId="176" fontId="0" fillId="0" borderId="25" xfId="0" applyNumberFormat="1" applyBorder="1" applyAlignment="1">
      <alignment vertical="center" shrinkToFit="1"/>
    </xf>
    <xf numFmtId="176" fontId="0" fillId="0" borderId="23" xfId="0" applyNumberFormat="1" applyBorder="1" applyAlignment="1">
      <alignment vertical="center" shrinkToFit="1"/>
    </xf>
    <xf numFmtId="176" fontId="0" fillId="0" borderId="20" xfId="0" applyNumberFormat="1" applyBorder="1" applyAlignment="1">
      <alignment vertical="center" shrinkToFit="1"/>
    </xf>
    <xf numFmtId="176" fontId="0" fillId="0" borderId="26" xfId="0" applyNumberFormat="1" applyBorder="1" applyAlignment="1">
      <alignment vertical="center" shrinkToFit="1"/>
    </xf>
    <xf numFmtId="176" fontId="0" fillId="0" borderId="24" xfId="0" applyNumberFormat="1" applyBorder="1" applyAlignment="1">
      <alignment vertical="center" shrinkToFit="1"/>
    </xf>
    <xf numFmtId="176" fontId="0" fillId="0" borderId="11" xfId="0" applyNumberFormat="1" applyBorder="1" applyAlignment="1">
      <alignment vertical="center" shrinkToFit="1"/>
    </xf>
    <xf numFmtId="176" fontId="0" fillId="0" borderId="13" xfId="0" applyNumberFormat="1" applyBorder="1" applyAlignment="1">
      <alignment vertical="center" shrinkToFit="1"/>
    </xf>
    <xf numFmtId="176" fontId="0" fillId="0" borderId="17" xfId="0" applyNumberFormat="1" applyBorder="1" applyAlignment="1">
      <alignment vertical="center" shrinkToFit="1"/>
    </xf>
    <xf numFmtId="176" fontId="0" fillId="0" borderId="15" xfId="0" applyNumberFormat="1" applyBorder="1" applyAlignment="1">
      <alignment vertical="center" shrinkToFit="1"/>
    </xf>
    <xf numFmtId="0" fontId="0" fillId="0" borderId="14" xfId="0" applyBorder="1" applyAlignment="1">
      <alignment horizontal="center" vertical="center" shrinkToFit="1"/>
    </xf>
    <xf numFmtId="0" fontId="0" fillId="0" borderId="16" xfId="0" applyBorder="1" applyAlignment="1">
      <alignment vertical="center"/>
    </xf>
    <xf numFmtId="177" fontId="0" fillId="0" borderId="14" xfId="0" applyNumberFormat="1" applyBorder="1" applyAlignment="1">
      <alignment vertical="center"/>
    </xf>
    <xf numFmtId="177" fontId="0" fillId="0" borderId="16" xfId="0" applyNumberForma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178" fontId="0" fillId="0" borderId="14" xfId="0" applyNumberFormat="1" applyBorder="1" applyAlignment="1">
      <alignment vertical="center"/>
    </xf>
    <xf numFmtId="178" fontId="0" fillId="0" borderId="15" xfId="0" applyNumberFormat="1" applyBorder="1" applyAlignment="1">
      <alignment vertical="center"/>
    </xf>
    <xf numFmtId="0" fontId="0" fillId="0" borderId="16" xfId="0" applyBorder="1" applyAlignment="1">
      <alignment horizontal="center" vertical="center"/>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Alignment="1">
      <alignment vertical="top"/>
    </xf>
    <xf numFmtId="178" fontId="0" fillId="0" borderId="13" xfId="0" applyNumberFormat="1" applyBorder="1" applyAlignment="1">
      <alignment vertical="center"/>
    </xf>
    <xf numFmtId="178" fontId="0" fillId="0" borderId="12" xfId="0" applyNumberForma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0" fillId="0" borderId="0" xfId="0" applyBorder="1" applyAlignment="1">
      <alignment vertical="top"/>
    </xf>
    <xf numFmtId="178" fontId="0" fillId="0" borderId="0" xfId="0" applyNumberFormat="1" applyBorder="1" applyAlignment="1">
      <alignment vertical="center"/>
    </xf>
    <xf numFmtId="177" fontId="0" fillId="0" borderId="0" xfId="0" applyNumberFormat="1" applyBorder="1" applyAlignment="1">
      <alignment vertical="center"/>
    </xf>
    <xf numFmtId="179" fontId="0" fillId="0" borderId="11" xfId="0" applyNumberFormat="1" applyBorder="1" applyAlignment="1">
      <alignment vertical="center"/>
    </xf>
    <xf numFmtId="56" fontId="0" fillId="0" borderId="11" xfId="0" applyNumberFormat="1" applyBorder="1" applyAlignment="1">
      <alignment vertical="center"/>
    </xf>
    <xf numFmtId="177" fontId="0" fillId="0" borderId="15" xfId="0" applyNumberFormat="1" applyBorder="1" applyAlignment="1">
      <alignment horizontal="center" vertical="center"/>
    </xf>
    <xf numFmtId="0" fontId="0" fillId="0" borderId="17" xfId="0" applyBorder="1" applyAlignment="1">
      <alignment vertical="center"/>
    </xf>
    <xf numFmtId="10" fontId="0" fillId="0" borderId="11" xfId="0" applyNumberFormat="1" applyBorder="1" applyAlignment="1">
      <alignment vertical="center"/>
    </xf>
    <xf numFmtId="10" fontId="0" fillId="0" borderId="13" xfId="0" applyNumberFormat="1" applyBorder="1" applyAlignment="1">
      <alignment vertical="center"/>
    </xf>
    <xf numFmtId="0" fontId="0" fillId="0" borderId="13" xfId="0" applyBorder="1" applyAlignment="1">
      <alignment vertical="center" shrinkToFit="1"/>
    </xf>
    <xf numFmtId="177" fontId="0" fillId="0" borderId="12" xfId="0" applyNumberFormat="1" applyBorder="1" applyAlignment="1">
      <alignment vertical="center" shrinkToFit="1"/>
    </xf>
    <xf numFmtId="176" fontId="0" fillId="0" borderId="0" xfId="0" applyNumberFormat="1" applyBorder="1" applyAlignment="1">
      <alignment vertical="center" shrinkToFit="1"/>
    </xf>
    <xf numFmtId="178" fontId="0" fillId="0" borderId="10" xfId="0" applyNumberFormat="1" applyBorder="1" applyAlignment="1">
      <alignment vertical="center" shrinkToFit="1"/>
    </xf>
    <xf numFmtId="10" fontId="0" fillId="0" borderId="15" xfId="0" applyNumberFormat="1" applyBorder="1" applyAlignment="1">
      <alignment vertical="center" shrinkToFit="1"/>
    </xf>
    <xf numFmtId="0" fontId="0" fillId="0" borderId="14" xfId="0" applyBorder="1" applyAlignment="1">
      <alignment horizontal="center" vertical="center"/>
    </xf>
    <xf numFmtId="177" fontId="0" fillId="0" borderId="12" xfId="0" applyNumberForma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177" fontId="0" fillId="0" borderId="11" xfId="0" applyNumberFormat="1"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vertical="center"/>
    </xf>
    <xf numFmtId="0" fontId="0" fillId="0" borderId="34"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Alignment="1">
      <alignment vertical="center" shrinkToFit="1"/>
    </xf>
    <xf numFmtId="14" fontId="0" fillId="0" borderId="11" xfId="0" applyNumberFormat="1" applyBorder="1" applyAlignment="1">
      <alignment vertical="center"/>
    </xf>
    <xf numFmtId="14" fontId="0" fillId="0" borderId="11" xfId="0" applyNumberFormat="1" applyBorder="1" applyAlignment="1">
      <alignment vertical="center" shrinkToFit="1"/>
    </xf>
    <xf numFmtId="0" fontId="0" fillId="0" borderId="28" xfId="0" applyBorder="1" applyAlignment="1">
      <alignment horizontal="center" vertical="center"/>
    </xf>
    <xf numFmtId="177" fontId="0" fillId="0" borderId="49" xfId="0" applyNumberFormat="1" applyBorder="1" applyAlignment="1">
      <alignment vertical="center"/>
    </xf>
    <xf numFmtId="177" fontId="0" fillId="0" borderId="50" xfId="0" applyNumberFormat="1" applyBorder="1" applyAlignment="1">
      <alignment vertical="center"/>
    </xf>
    <xf numFmtId="177" fontId="0" fillId="0" borderId="51" xfId="0" applyNumberFormat="1" applyBorder="1" applyAlignment="1">
      <alignment vertical="center"/>
    </xf>
    <xf numFmtId="177" fontId="0" fillId="0" borderId="30" xfId="0" applyNumberFormat="1" applyBorder="1" applyAlignment="1">
      <alignment vertical="center"/>
    </xf>
    <xf numFmtId="176" fontId="0" fillId="0" borderId="52" xfId="0" applyNumberFormat="1" applyBorder="1" applyAlignment="1">
      <alignment vertical="center"/>
    </xf>
    <xf numFmtId="177" fontId="0" fillId="0" borderId="20" xfId="0" applyNumberFormat="1" applyBorder="1" applyAlignment="1">
      <alignment vertical="center"/>
    </xf>
    <xf numFmtId="177" fontId="0" fillId="0" borderId="26" xfId="0" applyNumberFormat="1" applyBorder="1" applyAlignment="1">
      <alignment vertical="center"/>
    </xf>
    <xf numFmtId="177" fontId="0" fillId="0" borderId="53" xfId="0" applyNumberFormat="1" applyBorder="1" applyAlignment="1">
      <alignment vertical="center"/>
    </xf>
    <xf numFmtId="177" fontId="0" fillId="0" borderId="24" xfId="0" applyNumberFormat="1" applyBorder="1" applyAlignment="1">
      <alignment vertical="center"/>
    </xf>
    <xf numFmtId="176" fontId="0" fillId="0" borderId="54" xfId="0" applyNumberFormat="1" applyBorder="1" applyAlignment="1">
      <alignment vertical="center"/>
    </xf>
    <xf numFmtId="177" fontId="0" fillId="0" borderId="55" xfId="0" applyNumberFormat="1" applyBorder="1" applyAlignment="1">
      <alignment vertical="center"/>
    </xf>
    <xf numFmtId="177" fontId="0" fillId="0" borderId="56" xfId="0" applyNumberFormat="1" applyBorder="1" applyAlignment="1">
      <alignment vertical="center"/>
    </xf>
    <xf numFmtId="177" fontId="0" fillId="0" borderId="57" xfId="0" applyNumberFormat="1" applyBorder="1" applyAlignment="1">
      <alignment vertical="center"/>
    </xf>
    <xf numFmtId="176" fontId="0" fillId="0" borderId="58" xfId="0" applyNumberFormat="1" applyBorder="1" applyAlignment="1">
      <alignment vertical="center"/>
    </xf>
    <xf numFmtId="177" fontId="0" fillId="0" borderId="59" xfId="0" applyNumberFormat="1" applyBorder="1" applyAlignment="1">
      <alignment vertical="center"/>
    </xf>
    <xf numFmtId="177" fontId="0" fillId="0" borderId="49" xfId="0" applyNumberFormat="1" applyBorder="1" applyAlignment="1">
      <alignment vertical="center" shrinkToFit="1"/>
    </xf>
    <xf numFmtId="177" fontId="0" fillId="0" borderId="50" xfId="0" applyNumberFormat="1" applyBorder="1" applyAlignment="1">
      <alignment vertical="center" shrinkToFit="1"/>
    </xf>
    <xf numFmtId="177" fontId="0" fillId="0" borderId="60" xfId="0" applyNumberFormat="1" applyBorder="1" applyAlignment="1">
      <alignment vertical="center" shrinkToFit="1"/>
    </xf>
    <xf numFmtId="177" fontId="0" fillId="0" borderId="61" xfId="0" applyNumberFormat="1" applyBorder="1" applyAlignment="1">
      <alignment vertical="center" shrinkToFit="1"/>
    </xf>
    <xf numFmtId="0" fontId="0" fillId="0" borderId="10" xfId="0" applyBorder="1" applyAlignment="1">
      <alignment vertical="center" shrinkToFit="1"/>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176" fontId="0" fillId="0" borderId="30" xfId="0" applyNumberFormat="1" applyBorder="1" applyAlignment="1">
      <alignment vertical="center"/>
    </xf>
    <xf numFmtId="177" fontId="0" fillId="0" borderId="30" xfId="0" applyNumberFormat="1" applyBorder="1" applyAlignment="1">
      <alignment vertical="center" shrinkToFit="1"/>
    </xf>
    <xf numFmtId="14" fontId="0" fillId="0" borderId="0" xfId="0" applyNumberFormat="1" applyAlignment="1">
      <alignment vertical="center" shrinkToFit="1"/>
    </xf>
    <xf numFmtId="0" fontId="4" fillId="0" borderId="0" xfId="0" applyFont="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177" fontId="0" fillId="0" borderId="11" xfId="0" applyNumberFormat="1"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176" fontId="0" fillId="0" borderId="14" xfId="0" applyNumberFormat="1" applyBorder="1" applyAlignment="1">
      <alignment vertical="center" shrinkToFi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176" fontId="30" fillId="0" borderId="10" xfId="0" applyNumberFormat="1" applyFont="1" applyBorder="1" applyAlignment="1">
      <alignment vertical="center"/>
    </xf>
    <xf numFmtId="177" fontId="30" fillId="0" borderId="10" xfId="0" applyNumberFormat="1" applyFont="1" applyBorder="1" applyAlignment="1">
      <alignment vertical="center"/>
    </xf>
    <xf numFmtId="176" fontId="30" fillId="0" borderId="11" xfId="0" applyNumberFormat="1" applyFont="1" applyBorder="1" applyAlignment="1">
      <alignment vertical="center"/>
    </xf>
    <xf numFmtId="176" fontId="30" fillId="0" borderId="13" xfId="0" applyNumberFormat="1" applyFont="1" applyBorder="1" applyAlignment="1">
      <alignment vertical="center"/>
    </xf>
    <xf numFmtId="176" fontId="30" fillId="0" borderId="12" xfId="0" applyNumberFormat="1" applyFont="1" applyBorder="1" applyAlignment="1">
      <alignment vertical="center"/>
    </xf>
    <xf numFmtId="176" fontId="30" fillId="33" borderId="11" xfId="0" applyNumberFormat="1" applyFont="1" applyFill="1" applyBorder="1" applyAlignment="1">
      <alignment vertical="center"/>
    </xf>
    <xf numFmtId="176" fontId="30" fillId="33" borderId="13" xfId="0" applyNumberFormat="1" applyFont="1" applyFill="1" applyBorder="1" applyAlignment="1">
      <alignment vertical="center"/>
    </xf>
    <xf numFmtId="176" fontId="30" fillId="33" borderId="12" xfId="0" applyNumberFormat="1" applyFont="1" applyFill="1" applyBorder="1" applyAlignment="1">
      <alignment vertical="center"/>
    </xf>
    <xf numFmtId="177" fontId="30" fillId="0" borderId="12" xfId="0" applyNumberFormat="1" applyFont="1" applyBorder="1" applyAlignment="1">
      <alignment vertical="center"/>
    </xf>
    <xf numFmtId="176" fontId="46" fillId="0" borderId="10" xfId="0" applyNumberFormat="1" applyFont="1" applyBorder="1" applyAlignment="1">
      <alignment vertical="center"/>
    </xf>
    <xf numFmtId="177" fontId="46" fillId="0" borderId="11" xfId="0" applyNumberFormat="1" applyFont="1" applyBorder="1" applyAlignment="1">
      <alignment vertical="center"/>
    </xf>
    <xf numFmtId="177" fontId="46" fillId="0" borderId="15" xfId="0" applyNumberFormat="1" applyFont="1" applyBorder="1" applyAlignment="1">
      <alignment vertical="center" shrinkToFit="1"/>
    </xf>
    <xf numFmtId="176" fontId="46" fillId="0" borderId="15" xfId="0" applyNumberFormat="1" applyFont="1" applyBorder="1" applyAlignment="1">
      <alignment vertical="center"/>
    </xf>
    <xf numFmtId="177" fontId="46" fillId="0" borderId="10" xfId="0" applyNumberFormat="1" applyFont="1" applyBorder="1" applyAlignment="1">
      <alignment vertical="center"/>
    </xf>
    <xf numFmtId="10" fontId="0" fillId="0" borderId="12" xfId="0" applyNumberFormat="1" applyBorder="1" applyAlignment="1">
      <alignment vertical="center" shrinkToFit="1"/>
    </xf>
    <xf numFmtId="177" fontId="46" fillId="0" borderId="11" xfId="0" applyNumberFormat="1" applyFont="1" applyBorder="1" applyAlignment="1">
      <alignment vertical="center" shrinkToFit="1"/>
    </xf>
    <xf numFmtId="10" fontId="46" fillId="0" borderId="12" xfId="0" applyNumberFormat="1" applyFont="1" applyBorder="1" applyAlignment="1">
      <alignment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shrinkToFit="1"/>
    </xf>
    <xf numFmtId="0" fontId="0" fillId="0" borderId="0" xfId="0" applyFill="1" applyBorder="1" applyAlignment="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177" fontId="0" fillId="0" borderId="17" xfId="0" applyNumberFormat="1" applyBorder="1" applyAlignment="1">
      <alignment vertical="center" shrinkToFit="1"/>
    </xf>
    <xf numFmtId="0" fontId="0" fillId="0" borderId="10" xfId="0" applyBorder="1" applyAlignment="1">
      <alignment vertical="top"/>
    </xf>
    <xf numFmtId="0" fontId="0" fillId="0" borderId="10" xfId="0" applyBorder="1" applyAlignment="1">
      <alignment vertical="center" shrinkToFit="1"/>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vertical="center"/>
    </xf>
    <xf numFmtId="177" fontId="0" fillId="0" borderId="11" xfId="0" applyNumberFormat="1" applyBorder="1" applyAlignment="1">
      <alignment vertical="center" shrinkToFi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vertical="center" shrinkToFit="1"/>
    </xf>
    <xf numFmtId="0" fontId="0" fillId="0" borderId="0" xfId="0" applyAlignment="1" quotePrefix="1">
      <alignment vertical="center"/>
    </xf>
    <xf numFmtId="177" fontId="0" fillId="0" borderId="0" xfId="0" applyNumberFormat="1" applyBorder="1" applyAlignment="1" quotePrefix="1">
      <alignment vertical="center"/>
    </xf>
    <xf numFmtId="0" fontId="0" fillId="0" borderId="0" xfId="0" applyAlignment="1" quotePrefix="1">
      <alignment vertical="center"/>
    </xf>
    <xf numFmtId="177" fontId="0" fillId="0" borderId="0" xfId="0" applyNumberFormat="1" applyBorder="1" applyAlignment="1" quotePrefix="1">
      <alignment vertical="center" shrinkToFit="1"/>
    </xf>
    <xf numFmtId="176" fontId="0" fillId="0" borderId="0" xfId="0" applyNumberFormat="1" applyBorder="1" applyAlignment="1" quotePrefix="1">
      <alignment vertical="center"/>
    </xf>
    <xf numFmtId="0" fontId="0" fillId="0" borderId="0" xfId="0" applyBorder="1" applyAlignment="1" quotePrefix="1">
      <alignment vertical="center" shrinkToFit="1"/>
    </xf>
    <xf numFmtId="180"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5" xfId="0" applyBorder="1" applyAlignment="1">
      <alignment vertical="center" shrinkToFit="1"/>
    </xf>
    <xf numFmtId="0" fontId="0" fillId="0" borderId="10" xfId="0" applyBorder="1" applyAlignment="1">
      <alignment vertical="center" shrinkToFit="1"/>
    </xf>
    <xf numFmtId="0" fontId="47" fillId="0" borderId="15" xfId="0" applyFont="1" applyBorder="1" applyAlignment="1">
      <alignment vertical="center" wrapText="1"/>
    </xf>
    <xf numFmtId="0" fontId="47" fillId="0" borderId="10"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0" borderId="29" xfId="0" applyFont="1" applyBorder="1" applyAlignment="1">
      <alignment vertical="center" wrapText="1"/>
    </xf>
    <xf numFmtId="0" fontId="0" fillId="0" borderId="29" xfId="0" applyBorder="1" applyAlignment="1">
      <alignment vertical="center"/>
    </xf>
    <xf numFmtId="0" fontId="0" fillId="0" borderId="29" xfId="0" applyBorder="1" applyAlignment="1">
      <alignment vertical="center" shrinkToFit="1"/>
    </xf>
    <xf numFmtId="0" fontId="0" fillId="0" borderId="33" xfId="0" applyBorder="1" applyAlignment="1">
      <alignment vertical="center"/>
    </xf>
    <xf numFmtId="0" fontId="4" fillId="0" borderId="29" xfId="0" applyFont="1" applyBorder="1" applyAlignment="1">
      <alignment vertical="center" wrapText="1"/>
    </xf>
    <xf numFmtId="0" fontId="4" fillId="0" borderId="29" xfId="0" applyFont="1" applyBorder="1" applyAlignment="1">
      <alignment vertical="center" wrapText="1"/>
    </xf>
    <xf numFmtId="0" fontId="0" fillId="0" borderId="29" xfId="0" applyFont="1" applyBorder="1" applyAlignment="1">
      <alignment vertical="center"/>
    </xf>
    <xf numFmtId="0" fontId="0" fillId="0" borderId="32"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31" xfId="0" applyBorder="1" applyAlignment="1">
      <alignment vertical="center"/>
    </xf>
    <xf numFmtId="0" fontId="0" fillId="0" borderId="21" xfId="0" applyBorder="1" applyAlignment="1">
      <alignment horizontal="center" vertical="center"/>
    </xf>
    <xf numFmtId="0" fontId="0" fillId="0" borderId="11" xfId="0"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47" fillId="0" borderId="11" xfId="0" applyFont="1" applyBorder="1" applyAlignment="1">
      <alignment vertical="center" wrapText="1"/>
    </xf>
    <xf numFmtId="0" fontId="47" fillId="0" borderId="17" xfId="0" applyFont="1" applyBorder="1" applyAlignment="1">
      <alignment vertical="center" wrapText="1"/>
    </xf>
    <xf numFmtId="0" fontId="47" fillId="0" borderId="12" xfId="0" applyFont="1" applyBorder="1" applyAlignment="1">
      <alignment vertical="center" wrapText="1"/>
    </xf>
    <xf numFmtId="0" fontId="4" fillId="0" borderId="11"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0" fillId="0" borderId="10" xfId="0" applyBorder="1" applyAlignment="1">
      <alignment horizontal="center" vertical="center" shrinkToFit="1"/>
    </xf>
    <xf numFmtId="0" fontId="0" fillId="0" borderId="10" xfId="0" applyBorder="1" applyAlignment="1">
      <alignment horizontal="center" vertical="top"/>
    </xf>
    <xf numFmtId="0" fontId="0" fillId="0" borderId="11" xfId="0" applyBorder="1" applyAlignment="1">
      <alignment wrapText="1"/>
    </xf>
    <xf numFmtId="0" fontId="0" fillId="0" borderId="17" xfId="0" applyBorder="1" applyAlignment="1">
      <alignment wrapText="1"/>
    </xf>
    <xf numFmtId="0" fontId="0" fillId="0" borderId="12" xfId="0" applyBorder="1" applyAlignment="1">
      <alignment wrapText="1"/>
    </xf>
    <xf numFmtId="0" fontId="0" fillId="0" borderId="10" xfId="0" applyBorder="1" applyAlignment="1">
      <alignment vertical="center" wrapText="1"/>
    </xf>
    <xf numFmtId="0" fontId="0" fillId="0" borderId="0" xfId="0" applyAlignment="1">
      <alignment vertical="top" wrapText="1"/>
    </xf>
    <xf numFmtId="177" fontId="0" fillId="0" borderId="10" xfId="0" applyNumberFormat="1" applyBorder="1" applyAlignment="1">
      <alignment vertical="center"/>
    </xf>
    <xf numFmtId="178" fontId="0" fillId="0" borderId="17" xfId="0" applyNumberFormat="1" applyBorder="1" applyAlignment="1">
      <alignment vertical="center"/>
    </xf>
    <xf numFmtId="178" fontId="0" fillId="0" borderId="11" xfId="0" applyNumberFormat="1" applyBorder="1" applyAlignment="1">
      <alignment vertical="center"/>
    </xf>
    <xf numFmtId="0" fontId="0" fillId="0" borderId="49" xfId="0" applyBorder="1" applyAlignment="1">
      <alignment horizontal="center" vertical="top"/>
    </xf>
    <xf numFmtId="0" fontId="0" fillId="0" borderId="30" xfId="0" applyBorder="1" applyAlignment="1">
      <alignment horizontal="center" vertical="top"/>
    </xf>
    <xf numFmtId="0" fontId="0" fillId="0" borderId="51" xfId="0" applyBorder="1" applyAlignment="1">
      <alignment horizontal="center" vertical="top"/>
    </xf>
    <xf numFmtId="0" fontId="0" fillId="0" borderId="20" xfId="0" applyBorder="1" applyAlignment="1">
      <alignment horizontal="center" vertical="top"/>
    </xf>
    <xf numFmtId="0" fontId="0" fillId="0" borderId="24" xfId="0" applyBorder="1" applyAlignment="1">
      <alignment horizontal="center" vertical="top"/>
    </xf>
    <xf numFmtId="0" fontId="0" fillId="0" borderId="53" xfId="0" applyBorder="1" applyAlignment="1">
      <alignment horizontal="center" vertical="top"/>
    </xf>
    <xf numFmtId="0" fontId="0" fillId="0" borderId="16" xfId="0" applyBorder="1" applyAlignment="1">
      <alignment vertical="center" shrinkToFit="1"/>
    </xf>
    <xf numFmtId="0" fontId="0" fillId="0" borderId="17" xfId="0" applyBorder="1" applyAlignment="1">
      <alignment horizontal="center" vertical="center"/>
    </xf>
    <xf numFmtId="177" fontId="0" fillId="0" borderId="14" xfId="0" applyNumberFormat="1" applyBorder="1" applyAlignment="1">
      <alignment vertical="center"/>
    </xf>
    <xf numFmtId="177" fontId="0" fillId="0" borderId="17" xfId="0" applyNumberFormat="1" applyBorder="1" applyAlignment="1">
      <alignment vertical="center"/>
    </xf>
    <xf numFmtId="177" fontId="0" fillId="0" borderId="12" xfId="0" applyNumberFormat="1" applyBorder="1" applyAlignment="1">
      <alignment vertical="center"/>
    </xf>
    <xf numFmtId="0" fontId="0" fillId="0" borderId="12" xfId="0" applyBorder="1" applyAlignment="1">
      <alignment horizontal="center"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xf>
    <xf numFmtId="0" fontId="47" fillId="0" borderId="14" xfId="0" applyFont="1" applyBorder="1" applyAlignment="1">
      <alignment horizontal="left" vertical="center" wrapText="1"/>
    </xf>
    <xf numFmtId="0" fontId="47" fillId="0" borderId="17" xfId="0" applyFont="1" applyBorder="1" applyAlignment="1">
      <alignment horizontal="left" vertical="center" wrapText="1"/>
    </xf>
    <xf numFmtId="0" fontId="47" fillId="0" borderId="12" xfId="0" applyFont="1" applyBorder="1" applyAlignment="1">
      <alignment horizontal="left" vertical="center" wrapText="1"/>
    </xf>
    <xf numFmtId="0" fontId="0" fillId="0" borderId="14" xfId="0" applyBorder="1" applyAlignment="1">
      <alignment vertical="center"/>
    </xf>
    <xf numFmtId="177" fontId="0" fillId="0" borderId="11" xfId="0" applyNumberFormat="1" applyBorder="1" applyAlignment="1">
      <alignment vertical="center"/>
    </xf>
    <xf numFmtId="0" fontId="0" fillId="0" borderId="11" xfId="0" applyBorder="1" applyAlignment="1">
      <alignment horizontal="center" vertical="top" wrapText="1"/>
    </xf>
    <xf numFmtId="0" fontId="0" fillId="0" borderId="13" xfId="0" applyBorder="1" applyAlignment="1">
      <alignment horizontal="center" vertical="top" wrapText="1"/>
    </xf>
    <xf numFmtId="0" fontId="3" fillId="0" borderId="14" xfId="0" applyFont="1" applyBorder="1" applyAlignment="1">
      <alignment horizontal="center" vertical="top" wrapText="1"/>
    </xf>
    <xf numFmtId="0" fontId="3" fillId="0" borderId="14" xfId="0" applyFont="1" applyBorder="1" applyAlignment="1">
      <alignment horizontal="center" vertical="top" wrapText="1"/>
    </xf>
    <xf numFmtId="0" fontId="0" fillId="0" borderId="14" xfId="0" applyBorder="1" applyAlignment="1">
      <alignment horizontal="center" vertical="top" wrapText="1"/>
    </xf>
    <xf numFmtId="0" fontId="4" fillId="0" borderId="17" xfId="0" applyFont="1" applyBorder="1" applyAlignment="1">
      <alignment vertical="center" wrapText="1"/>
    </xf>
    <xf numFmtId="0" fontId="4" fillId="0" borderId="12" xfId="0" applyFont="1" applyBorder="1" applyAlignment="1">
      <alignment vertical="center" wrapText="1"/>
    </xf>
    <xf numFmtId="178" fontId="0" fillId="0" borderId="10" xfId="0" applyNumberFormat="1" applyBorder="1" applyAlignment="1">
      <alignment vertical="center"/>
    </xf>
    <xf numFmtId="0" fontId="0" fillId="0" borderId="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top"/>
    </xf>
    <xf numFmtId="0" fontId="0" fillId="0" borderId="17" xfId="0" applyBorder="1" applyAlignment="1">
      <alignment horizontal="center" vertical="top"/>
    </xf>
    <xf numFmtId="0" fontId="0" fillId="0" borderId="34" xfId="0" applyBorder="1" applyAlignment="1">
      <alignment vertical="center"/>
    </xf>
    <xf numFmtId="0" fontId="0" fillId="0" borderId="62" xfId="0"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0" fillId="0" borderId="63" xfId="0" applyBorder="1" applyAlignment="1">
      <alignment vertical="center"/>
    </xf>
    <xf numFmtId="0" fontId="0" fillId="0" borderId="44" xfId="0" applyBorder="1" applyAlignment="1">
      <alignment vertical="center"/>
    </xf>
    <xf numFmtId="0" fontId="0" fillId="0" borderId="21" xfId="0" applyBorder="1" applyAlignment="1">
      <alignment horizontal="center" vertical="top"/>
    </xf>
    <xf numFmtId="0" fontId="0" fillId="0" borderId="33" xfId="0" applyBorder="1" applyAlignment="1">
      <alignment horizontal="center" vertical="top"/>
    </xf>
    <xf numFmtId="0" fontId="0" fillId="0" borderId="22"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0" fontId="47" fillId="0" borderId="29" xfId="0" applyFont="1" applyBorder="1" applyAlignment="1">
      <alignment vertical="center" wrapText="1"/>
    </xf>
    <xf numFmtId="0" fontId="0" fillId="0" borderId="19" xfId="0" applyBorder="1" applyAlignment="1">
      <alignment vertical="center"/>
    </xf>
    <xf numFmtId="0" fontId="4" fillId="0" borderId="29" xfId="0" applyFont="1" applyBorder="1" applyAlignment="1">
      <alignment vertical="top" wrapText="1"/>
    </xf>
    <xf numFmtId="0" fontId="4" fillId="0" borderId="29" xfId="0" applyFont="1" applyBorder="1" applyAlignment="1">
      <alignment vertical="top" wrapText="1"/>
    </xf>
    <xf numFmtId="0" fontId="4" fillId="0" borderId="28" xfId="0" applyFont="1" applyBorder="1" applyAlignment="1">
      <alignment vertical="top" wrapText="1"/>
    </xf>
    <xf numFmtId="0" fontId="4" fillId="0" borderId="28" xfId="0" applyFont="1" applyBorder="1" applyAlignment="1">
      <alignment vertical="top" wrapText="1"/>
    </xf>
    <xf numFmtId="0" fontId="0" fillId="0" borderId="19" xfId="0" applyBorder="1" applyAlignment="1">
      <alignment vertical="center" shrinkToFit="1"/>
    </xf>
    <xf numFmtId="0" fontId="0" fillId="0" borderId="28" xfId="0" applyBorder="1" applyAlignment="1">
      <alignment vertical="center"/>
    </xf>
    <xf numFmtId="0" fontId="0" fillId="0" borderId="10" xfId="0" applyBorder="1" applyAlignment="1">
      <alignment vertical="top"/>
    </xf>
    <xf numFmtId="176" fontId="0" fillId="0" borderId="52" xfId="0" applyNumberFormat="1" applyBorder="1" applyAlignment="1">
      <alignment vertical="top" shrinkToFit="1"/>
    </xf>
    <xf numFmtId="176" fontId="0" fillId="0" borderId="54" xfId="0" applyNumberFormat="1" applyBorder="1" applyAlignment="1">
      <alignment vertical="top" shrinkToFit="1"/>
    </xf>
    <xf numFmtId="0" fontId="0" fillId="0" borderId="18" xfId="0" applyBorder="1" applyAlignment="1">
      <alignment horizontal="center" vertical="center"/>
    </xf>
    <xf numFmtId="0" fontId="0" fillId="0" borderId="0" xfId="0" applyBorder="1" applyAlignment="1">
      <alignment horizontal="center" vertical="center"/>
    </xf>
    <xf numFmtId="177" fontId="0" fillId="0" borderId="52" xfId="0" applyNumberFormat="1" applyBorder="1" applyAlignment="1">
      <alignment vertical="top" shrinkToFit="1"/>
    </xf>
    <xf numFmtId="0" fontId="0" fillId="0" borderId="54" xfId="0" applyBorder="1" applyAlignment="1">
      <alignment vertical="top" shrinkToFit="1"/>
    </xf>
    <xf numFmtId="177" fontId="0" fillId="0" borderId="41" xfId="0" applyNumberFormat="1" applyBorder="1" applyAlignment="1">
      <alignment vertical="top" shrinkToFit="1"/>
    </xf>
    <xf numFmtId="0" fontId="0" fillId="0" borderId="41" xfId="0" applyBorder="1" applyAlignment="1">
      <alignment vertical="top" shrinkToFit="1"/>
    </xf>
    <xf numFmtId="0" fontId="0" fillId="0" borderId="37" xfId="0" applyBorder="1" applyAlignment="1">
      <alignment vertical="top" shrinkToFit="1"/>
    </xf>
    <xf numFmtId="177" fontId="0" fillId="0" borderId="64" xfId="0" applyNumberFormat="1" applyBorder="1" applyAlignment="1">
      <alignment vertical="top" shrinkToFit="1"/>
    </xf>
    <xf numFmtId="177" fontId="0" fillId="0" borderId="11" xfId="0" applyNumberFormat="1" applyBorder="1" applyAlignment="1">
      <alignment vertical="center" shrinkToFit="1"/>
    </xf>
    <xf numFmtId="0" fontId="47" fillId="0" borderId="0" xfId="0" applyFont="1" applyAlignment="1">
      <alignment vertical="center" wrapText="1"/>
    </xf>
    <xf numFmtId="0" fontId="0" fillId="0" borderId="24" xfId="0" applyFill="1" applyBorder="1" applyAlignment="1">
      <alignment vertical="center"/>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0" fillId="0" borderId="30" xfId="0" applyFill="1" applyBorder="1" applyAlignment="1">
      <alignment vertical="center"/>
    </xf>
    <xf numFmtId="0" fontId="0" fillId="0" borderId="30" xfId="0" applyBorder="1" applyAlignment="1">
      <alignment vertical="center"/>
    </xf>
    <xf numFmtId="0" fontId="0" fillId="0" borderId="30" xfId="0" applyFill="1" applyBorder="1" applyAlignment="1">
      <alignment vertical="center" shrinkToFit="1"/>
    </xf>
    <xf numFmtId="0" fontId="0" fillId="0" borderId="30" xfId="0" applyBorder="1" applyAlignment="1">
      <alignment vertical="center" shrinkToFit="1"/>
    </xf>
    <xf numFmtId="0" fontId="47" fillId="0" borderId="14" xfId="0" applyFont="1" applyBorder="1" applyAlignment="1">
      <alignment vertical="center" wrapText="1"/>
    </xf>
    <xf numFmtId="0" fontId="0" fillId="0" borderId="0" xfId="0" applyFill="1" applyBorder="1" applyAlignment="1">
      <alignment vertical="center"/>
    </xf>
    <xf numFmtId="0" fontId="0" fillId="0" borderId="28" xfId="0" applyBorder="1" applyAlignment="1">
      <alignment vertical="top" shrinkToFit="1"/>
    </xf>
    <xf numFmtId="0" fontId="0" fillId="0" borderId="19" xfId="0" applyBorder="1" applyAlignment="1">
      <alignment vertical="top" shrinkToFit="1"/>
    </xf>
    <xf numFmtId="0" fontId="4" fillId="0" borderId="14" xfId="0" applyFont="1" applyBorder="1" applyAlignment="1">
      <alignment vertical="center" wrapText="1"/>
    </xf>
    <xf numFmtId="0" fontId="0" fillId="0" borderId="14" xfId="0" applyBorder="1" applyAlignment="1">
      <alignment vertical="center" shrinkToFit="1"/>
    </xf>
    <xf numFmtId="0" fontId="4" fillId="0" borderId="14" xfId="0" applyFont="1" applyBorder="1" applyAlignment="1">
      <alignment vertical="top" wrapText="1"/>
    </xf>
    <xf numFmtId="0" fontId="4" fillId="0" borderId="12" xfId="0" applyFont="1" applyBorder="1" applyAlignment="1">
      <alignment vertical="top" wrapText="1"/>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center" vertical="center"/>
    </xf>
    <xf numFmtId="177" fontId="0" fillId="0" borderId="14" xfId="0" applyNumberFormat="1" applyBorder="1" applyAlignment="1">
      <alignment vertical="center" shrinkToFit="1"/>
    </xf>
    <xf numFmtId="177" fontId="0" fillId="0" borderId="17" xfId="0" applyNumberFormat="1" applyBorder="1" applyAlignment="1">
      <alignment vertical="center" shrinkToFit="1"/>
    </xf>
    <xf numFmtId="0" fontId="3" fillId="0" borderId="10" xfId="0" applyFont="1" applyBorder="1" applyAlignment="1">
      <alignment horizontal="center" vertical="center" wrapTex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top"/>
    </xf>
    <xf numFmtId="0" fontId="4" fillId="0" borderId="0" xfId="0" applyFont="1" applyAlignment="1">
      <alignment vertical="center" wrapText="1"/>
    </xf>
    <xf numFmtId="0" fontId="0" fillId="0" borderId="18" xfId="0" applyBorder="1" applyAlignment="1">
      <alignment vertical="center"/>
    </xf>
    <xf numFmtId="0" fontId="47" fillId="0" borderId="10" xfId="0" applyFont="1" applyBorder="1" applyAlignment="1">
      <alignment vertical="top"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7" fillId="0" borderId="10" xfId="0" applyFont="1" applyBorder="1" applyAlignment="1">
      <alignment vertical="center"/>
    </xf>
    <xf numFmtId="0" fontId="0" fillId="0" borderId="0" xfId="0" applyAlignment="1">
      <alignment vertical="center" wrapTex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177" fontId="0" fillId="0" borderId="0" xfId="0" applyNumberFormat="1" applyBorder="1" applyAlignment="1">
      <alignment vertical="top" wrapText="1"/>
    </xf>
    <xf numFmtId="0" fontId="0" fillId="0" borderId="12" xfId="0" applyBorder="1" applyAlignment="1">
      <alignment horizontal="center" vertical="top" wrapText="1"/>
    </xf>
    <xf numFmtId="0" fontId="48" fillId="0" borderId="0" xfId="0" applyFont="1" applyAlignment="1">
      <alignment vertical="center"/>
    </xf>
    <xf numFmtId="0" fontId="49" fillId="0" borderId="0" xfId="0" applyFont="1" applyAlignment="1">
      <alignment horizontal="center" vertical="center"/>
    </xf>
    <xf numFmtId="0" fontId="0" fillId="0" borderId="0" xfId="0" applyAlignment="1">
      <alignment horizontal="center" vertical="center"/>
    </xf>
    <xf numFmtId="0" fontId="50" fillId="0" borderId="0" xfId="0" applyFont="1" applyAlignment="1">
      <alignment vertical="center"/>
    </xf>
    <xf numFmtId="31" fontId="49" fillId="0" borderId="0" xfId="0" applyNumberFormat="1" applyFont="1" applyAlignment="1">
      <alignment vertical="center" shrinkToFit="1"/>
    </xf>
    <xf numFmtId="0" fontId="0" fillId="0" borderId="0" xfId="0" applyAlignment="1">
      <alignment vertical="center" shrinkToFit="1"/>
    </xf>
    <xf numFmtId="31" fontId="49" fillId="0" borderId="0" xfId="0" applyNumberFormat="1" applyFont="1" applyAlignment="1">
      <alignment vertical="center"/>
    </xf>
    <xf numFmtId="0" fontId="4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美浜町・若狭町・小浜市、高浜町の合計</a:t>
            </a:r>
          </a:p>
        </c:rich>
      </c:tx>
      <c:layout>
        <c:manualLayout>
          <c:xMode val="factor"/>
          <c:yMode val="factor"/>
          <c:x val="0.036"/>
          <c:y val="-0.0035"/>
        </c:manualLayout>
      </c:layout>
      <c:spPr>
        <a:noFill/>
        <a:ln w="3175">
          <a:noFill/>
        </a:ln>
      </c:spPr>
    </c:title>
    <c:plotArea>
      <c:layout>
        <c:manualLayout>
          <c:xMode val="edge"/>
          <c:yMode val="edge"/>
          <c:x val="0.3225"/>
          <c:y val="0.21"/>
          <c:w val="0.34875"/>
          <c:h val="0.58875"/>
        </c:manualLayout>
      </c:layout>
      <c:pieChart>
        <c:varyColors val="1"/>
        <c:ser>
          <c:idx val="0"/>
          <c:order val="0"/>
          <c:tx>
            <c:strRef>
              <c:f>'２．加入世帯所得調査'!$C$53</c:f>
              <c:strCache>
                <c:ptCount val="1"/>
                <c:pt idx="0">
                  <c:v>合計</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'２．加入世帯所得調査'!$D$34:$H$34</c:f>
              <c:strCache>
                <c:ptCount val="5"/>
                <c:pt idx="0">
                  <c:v>100万円未満</c:v>
                </c:pt>
                <c:pt idx="1">
                  <c:v>100-200</c:v>
                </c:pt>
                <c:pt idx="2">
                  <c:v>200-300</c:v>
                </c:pt>
                <c:pt idx="3">
                  <c:v>300-400</c:v>
                </c:pt>
                <c:pt idx="4">
                  <c:v>400万円以上</c:v>
                </c:pt>
              </c:strCache>
            </c:strRef>
          </c:cat>
          <c:val>
            <c:numRef>
              <c:f>'２．加入世帯所得調査'!$D$53:$H$53</c:f>
              <c:numCache>
                <c:ptCount val="5"/>
                <c:pt idx="0">
                  <c:v>0.5043645845142274</c:v>
                </c:pt>
                <c:pt idx="1">
                  <c:v>0.23772814873597098</c:v>
                </c:pt>
                <c:pt idx="2">
                  <c:v>0.12277519555605941</c:v>
                </c:pt>
                <c:pt idx="3">
                  <c:v>0.059970524883800023</c:v>
                </c:pt>
                <c:pt idx="4">
                  <c:v>0.07516154630994218</c:v>
                </c:pt>
              </c:numCache>
            </c:numRef>
          </c:val>
        </c:ser>
      </c:pieChart>
      <c:spPr>
        <a:noFill/>
        <a:ln>
          <a:noFill/>
        </a:ln>
      </c:spPr>
    </c:plotArea>
    <c:legend>
      <c:legendPos val="b"/>
      <c:layout>
        <c:manualLayout>
          <c:xMode val="edge"/>
          <c:yMode val="edge"/>
          <c:x val="0.0955"/>
          <c:y val="0.8495"/>
          <c:w val="0.881"/>
          <c:h val="0.0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美浜町・若狭町・小浜市・高浜町の合計</a:t>
            </a:r>
          </a:p>
        </c:rich>
      </c:tx>
      <c:layout>
        <c:manualLayout>
          <c:xMode val="factor"/>
          <c:yMode val="factor"/>
          <c:x val="-0.0025"/>
          <c:y val="-0.00875"/>
        </c:manualLayout>
      </c:layout>
      <c:spPr>
        <a:noFill/>
        <a:ln w="3175">
          <a:noFill/>
        </a:ln>
      </c:spPr>
    </c:title>
    <c:plotArea>
      <c:layout>
        <c:manualLayout>
          <c:xMode val="edge"/>
          <c:yMode val="edge"/>
          <c:x val="0.3475"/>
          <c:y val="0.2495"/>
          <c:w val="0.29725"/>
          <c:h val="0.5215"/>
        </c:manualLayout>
      </c:layout>
      <c:pieChart>
        <c:varyColors val="1"/>
        <c:ser>
          <c:idx val="0"/>
          <c:order val="0"/>
          <c:tx>
            <c:strRef>
              <c:f>'２．加入世帯所得調査'!$C$109</c:f>
              <c:strCache>
                <c:ptCount val="1"/>
                <c:pt idx="0">
                  <c:v>合計</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Lbls>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'２．加入世帯所得調査'!$D$90:$I$90</c:f>
              <c:strCache>
                <c:ptCount val="6"/>
                <c:pt idx="0">
                  <c:v>１０歳代</c:v>
                </c:pt>
                <c:pt idx="1">
                  <c:v>２０歳代</c:v>
                </c:pt>
                <c:pt idx="2">
                  <c:v>３０歳代</c:v>
                </c:pt>
                <c:pt idx="3">
                  <c:v>４０歳代</c:v>
                </c:pt>
                <c:pt idx="4">
                  <c:v>５０歳代</c:v>
                </c:pt>
                <c:pt idx="5">
                  <c:v>６０歳代</c:v>
                </c:pt>
              </c:strCache>
            </c:strRef>
          </c:cat>
          <c:val>
            <c:numRef>
              <c:f>'２．加入世帯所得調査'!$D$109:$I$109</c:f>
              <c:numCache>
                <c:ptCount val="6"/>
                <c:pt idx="0">
                  <c:v>0.0006132461161079313</c:v>
                </c:pt>
                <c:pt idx="1">
                  <c:v>0.01901062959934587</c:v>
                </c:pt>
                <c:pt idx="2">
                  <c:v>0.06357318070318888</c:v>
                </c:pt>
                <c:pt idx="3">
                  <c:v>0.14513491414554375</c:v>
                </c:pt>
                <c:pt idx="4">
                  <c:v>0.1982829108748978</c:v>
                </c:pt>
                <c:pt idx="5">
                  <c:v>0.5733851185609158</c:v>
                </c:pt>
              </c:numCache>
            </c:numRef>
          </c:val>
        </c:ser>
      </c:pieChart>
      <c:spPr>
        <a:noFill/>
        <a:ln>
          <a:noFill/>
        </a:ln>
      </c:spPr>
    </c:plotArea>
    <c:legend>
      <c:legendPos val="b"/>
      <c:layout>
        <c:manualLayout>
          <c:xMode val="edge"/>
          <c:yMode val="edge"/>
          <c:x val="0.038"/>
          <c:y val="0.8805"/>
          <c:w val="0.91925"/>
          <c:h val="0.09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２０１７年度の構成比</a:t>
            </a:r>
          </a:p>
        </c:rich>
      </c:tx>
      <c:layout>
        <c:manualLayout>
          <c:xMode val="factor"/>
          <c:yMode val="factor"/>
          <c:x val="-0.002"/>
          <c:y val="-0.01325"/>
        </c:manualLayout>
      </c:layout>
      <c:spPr>
        <a:noFill/>
        <a:ln w="3175">
          <a:noFill/>
        </a:ln>
      </c:spPr>
    </c:title>
    <c:plotArea>
      <c:layout>
        <c:manualLayout>
          <c:xMode val="edge"/>
          <c:yMode val="edge"/>
          <c:x val="0.0035"/>
          <c:y val="0.119"/>
          <c:w val="0.8125"/>
          <c:h val="0.744"/>
        </c:manualLayout>
      </c:layout>
      <c:barChart>
        <c:barDir val="bar"/>
        <c:grouping val="stacked"/>
        <c:varyColors val="0"/>
        <c:ser>
          <c:idx val="0"/>
          <c:order val="0"/>
          <c:tx>
            <c:strRef>
              <c:f>'２．加入世帯所得調査'!$H$199:$H$200</c:f>
              <c:strCache>
                <c:ptCount val="1"/>
                <c:pt idx="0">
                  <c:v>２０１７年度 ７割軽減</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ptCount val="17"/>
                <c:pt idx="0">
                  <c:v>福井市</c:v>
                </c:pt>
                <c:pt idx="1">
                  <c:v>あわら市</c:v>
                </c:pt>
                <c:pt idx="2">
                  <c:v>坂井市</c:v>
                </c:pt>
                <c:pt idx="3">
                  <c:v>大野市</c:v>
                </c:pt>
                <c:pt idx="4">
                  <c:v>勝山市</c:v>
                </c:pt>
                <c:pt idx="5">
                  <c:v>永平寺町</c:v>
                </c:pt>
                <c:pt idx="6">
                  <c:v>鯖江市</c:v>
                </c:pt>
                <c:pt idx="7">
                  <c:v>越前市</c:v>
                </c:pt>
                <c:pt idx="8">
                  <c:v>越前町</c:v>
                </c:pt>
                <c:pt idx="9">
                  <c:v>南越前町</c:v>
                </c:pt>
                <c:pt idx="10">
                  <c:v>池田町</c:v>
                </c:pt>
                <c:pt idx="11">
                  <c:v>敦賀市</c:v>
                </c:pt>
                <c:pt idx="12">
                  <c:v>美浜町</c:v>
                </c:pt>
                <c:pt idx="13">
                  <c:v>若狭町</c:v>
                </c:pt>
                <c:pt idx="14">
                  <c:v>小浜市</c:v>
                </c:pt>
                <c:pt idx="15">
                  <c:v>おおい町</c:v>
                </c:pt>
                <c:pt idx="16">
                  <c:v>高浜町</c:v>
                </c:pt>
              </c:strCache>
            </c:strRef>
          </c:cat>
          <c:val>
            <c:numRef>
              <c:f>'２．加入世帯所得調査'!$H$201:$H$217</c:f>
              <c:numCache>
                <c:ptCount val="17"/>
                <c:pt idx="0">
                  <c:v>0.26362760036070776</c:v>
                </c:pt>
                <c:pt idx="1">
                  <c:v>0.2428072062382361</c:v>
                </c:pt>
                <c:pt idx="2">
                  <c:v>0.22192487814202427</c:v>
                </c:pt>
                <c:pt idx="3">
                  <c:v>0.1859005311443747</c:v>
                </c:pt>
                <c:pt idx="4">
                  <c:v>0.24780976220275344</c:v>
                </c:pt>
                <c:pt idx="5">
                  <c:v>0.20888238164958517</c:v>
                </c:pt>
                <c:pt idx="6">
                  <c:v>0.2442993255540092</c:v>
                </c:pt>
                <c:pt idx="7">
                  <c:v>0.2263071102919779</c:v>
                </c:pt>
                <c:pt idx="8">
                  <c:v>0.23826142131979697</c:v>
                </c:pt>
                <c:pt idx="9">
                  <c:v>0.17881292261457551</c:v>
                </c:pt>
                <c:pt idx="10">
                  <c:v>0.19626168224299065</c:v>
                </c:pt>
                <c:pt idx="11">
                  <c:v>0.25795740783146326</c:v>
                </c:pt>
                <c:pt idx="12">
                  <c:v>0.2989010989010989</c:v>
                </c:pt>
                <c:pt idx="13">
                  <c:v>0.22355289421157684</c:v>
                </c:pt>
                <c:pt idx="14">
                  <c:v>0.2813440320962889</c:v>
                </c:pt>
                <c:pt idx="15">
                  <c:v>0.2589703588143526</c:v>
                </c:pt>
                <c:pt idx="16">
                  <c:v>0.25935828877005346</c:v>
                </c:pt>
              </c:numCache>
            </c:numRef>
          </c:val>
        </c:ser>
        <c:ser>
          <c:idx val="1"/>
          <c:order val="1"/>
          <c:tx>
            <c:strRef>
              <c:f>'２．加入世帯所得調査'!$I$199:$I$200</c:f>
              <c:strCache>
                <c:ptCount val="1"/>
                <c:pt idx="0">
                  <c:v>２０１７年度 ５割軽減</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ptCount val="17"/>
                <c:pt idx="0">
                  <c:v>福井市</c:v>
                </c:pt>
                <c:pt idx="1">
                  <c:v>あわら市</c:v>
                </c:pt>
                <c:pt idx="2">
                  <c:v>坂井市</c:v>
                </c:pt>
                <c:pt idx="3">
                  <c:v>大野市</c:v>
                </c:pt>
                <c:pt idx="4">
                  <c:v>勝山市</c:v>
                </c:pt>
                <c:pt idx="5">
                  <c:v>永平寺町</c:v>
                </c:pt>
                <c:pt idx="6">
                  <c:v>鯖江市</c:v>
                </c:pt>
                <c:pt idx="7">
                  <c:v>越前市</c:v>
                </c:pt>
                <c:pt idx="8">
                  <c:v>越前町</c:v>
                </c:pt>
                <c:pt idx="9">
                  <c:v>南越前町</c:v>
                </c:pt>
                <c:pt idx="10">
                  <c:v>池田町</c:v>
                </c:pt>
                <c:pt idx="11">
                  <c:v>敦賀市</c:v>
                </c:pt>
                <c:pt idx="12">
                  <c:v>美浜町</c:v>
                </c:pt>
                <c:pt idx="13">
                  <c:v>若狭町</c:v>
                </c:pt>
                <c:pt idx="14">
                  <c:v>小浜市</c:v>
                </c:pt>
                <c:pt idx="15">
                  <c:v>おおい町</c:v>
                </c:pt>
                <c:pt idx="16">
                  <c:v>高浜町</c:v>
                </c:pt>
              </c:strCache>
            </c:strRef>
          </c:cat>
          <c:val>
            <c:numRef>
              <c:f>'２．加入世帯所得調査'!$I$201:$I$217</c:f>
              <c:numCache>
                <c:ptCount val="17"/>
                <c:pt idx="0">
                  <c:v>0.14515376721912995</c:v>
                </c:pt>
                <c:pt idx="1">
                  <c:v>0.14842699650443666</c:v>
                </c:pt>
                <c:pt idx="2">
                  <c:v>0.1458472713370926</c:v>
                </c:pt>
                <c:pt idx="3">
                  <c:v>0.11137936584580718</c:v>
                </c:pt>
                <c:pt idx="4">
                  <c:v>0.152377972465582</c:v>
                </c:pt>
                <c:pt idx="5">
                  <c:v>0.14348462664714495</c:v>
                </c:pt>
                <c:pt idx="6">
                  <c:v>0.1536238090140242</c:v>
                </c:pt>
                <c:pt idx="7">
                  <c:v>0.1607333398001746</c:v>
                </c:pt>
                <c:pt idx="8">
                  <c:v>0.15545685279187818</c:v>
                </c:pt>
                <c:pt idx="9">
                  <c:v>0.18707738542449287</c:v>
                </c:pt>
                <c:pt idx="10">
                  <c:v>0.16822429906542055</c:v>
                </c:pt>
                <c:pt idx="11">
                  <c:v>0.14506526219372567</c:v>
                </c:pt>
                <c:pt idx="12">
                  <c:v>0.16117216117216118</c:v>
                </c:pt>
                <c:pt idx="13">
                  <c:v>0.1661676646706587</c:v>
                </c:pt>
                <c:pt idx="14">
                  <c:v>0.15045135406218657</c:v>
                </c:pt>
                <c:pt idx="15">
                  <c:v>0.12870514820592824</c:v>
                </c:pt>
                <c:pt idx="16">
                  <c:v>0.17446524064171123</c:v>
                </c:pt>
              </c:numCache>
            </c:numRef>
          </c:val>
        </c:ser>
        <c:ser>
          <c:idx val="2"/>
          <c:order val="2"/>
          <c:tx>
            <c:strRef>
              <c:f>'２．加入世帯所得調査'!$J$199:$J$200</c:f>
              <c:strCache>
                <c:ptCount val="1"/>
                <c:pt idx="0">
                  <c:v>２０１７年度 ２割軽減</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ptCount val="17"/>
                <c:pt idx="0">
                  <c:v>福井市</c:v>
                </c:pt>
                <c:pt idx="1">
                  <c:v>あわら市</c:v>
                </c:pt>
                <c:pt idx="2">
                  <c:v>坂井市</c:v>
                </c:pt>
                <c:pt idx="3">
                  <c:v>大野市</c:v>
                </c:pt>
                <c:pt idx="4">
                  <c:v>勝山市</c:v>
                </c:pt>
                <c:pt idx="5">
                  <c:v>永平寺町</c:v>
                </c:pt>
                <c:pt idx="6">
                  <c:v>鯖江市</c:v>
                </c:pt>
                <c:pt idx="7">
                  <c:v>越前市</c:v>
                </c:pt>
                <c:pt idx="8">
                  <c:v>越前町</c:v>
                </c:pt>
                <c:pt idx="9">
                  <c:v>南越前町</c:v>
                </c:pt>
                <c:pt idx="10">
                  <c:v>池田町</c:v>
                </c:pt>
                <c:pt idx="11">
                  <c:v>敦賀市</c:v>
                </c:pt>
                <c:pt idx="12">
                  <c:v>美浜町</c:v>
                </c:pt>
                <c:pt idx="13">
                  <c:v>若狭町</c:v>
                </c:pt>
                <c:pt idx="14">
                  <c:v>小浜市</c:v>
                </c:pt>
                <c:pt idx="15">
                  <c:v>おおい町</c:v>
                </c:pt>
                <c:pt idx="16">
                  <c:v>高浜町</c:v>
                </c:pt>
              </c:strCache>
            </c:strRef>
          </c:cat>
          <c:val>
            <c:numRef>
              <c:f>'２．加入世帯所得調査'!$J$201:$J$217</c:f>
              <c:numCache>
                <c:ptCount val="17"/>
                <c:pt idx="0">
                  <c:v>0.1154575701980783</c:v>
                </c:pt>
                <c:pt idx="1">
                  <c:v>0.1169669265931702</c:v>
                </c:pt>
                <c:pt idx="2">
                  <c:v>0.11765268087546593</c:v>
                </c:pt>
                <c:pt idx="3">
                  <c:v>0.08015451472718493</c:v>
                </c:pt>
                <c:pt idx="4">
                  <c:v>0.1214017521902378</c:v>
                </c:pt>
                <c:pt idx="5">
                  <c:v>0.12981942410932162</c:v>
                </c:pt>
                <c:pt idx="6">
                  <c:v>0.11208650037469221</c:v>
                </c:pt>
                <c:pt idx="7">
                  <c:v>0.12183528955281793</c:v>
                </c:pt>
                <c:pt idx="8">
                  <c:v>0.11135786802030456</c:v>
                </c:pt>
                <c:pt idx="9">
                  <c:v>0.13749060856498874</c:v>
                </c:pt>
                <c:pt idx="10">
                  <c:v>0.11448598130841121</c:v>
                </c:pt>
                <c:pt idx="11">
                  <c:v>0.11357911609800779</c:v>
                </c:pt>
                <c:pt idx="12">
                  <c:v>0.12307692307692308</c:v>
                </c:pt>
                <c:pt idx="13">
                  <c:v>0.12225548902195608</c:v>
                </c:pt>
                <c:pt idx="14">
                  <c:v>0.12236710130391174</c:v>
                </c:pt>
                <c:pt idx="15">
                  <c:v>0.11622464898595944</c:v>
                </c:pt>
                <c:pt idx="16">
                  <c:v>0.10828877005347594</c:v>
                </c:pt>
              </c:numCache>
            </c:numRef>
          </c:val>
        </c:ser>
        <c:ser>
          <c:idx val="3"/>
          <c:order val="3"/>
          <c:tx>
            <c:strRef>
              <c:f>'２．加入世帯所得調査'!$K$199:$K$200</c:f>
              <c:strCache>
                <c:ptCount val="1"/>
                <c:pt idx="0">
                  <c:v>２０１７年度 軽減なし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ptCount val="17"/>
                <c:pt idx="0">
                  <c:v>福井市</c:v>
                </c:pt>
                <c:pt idx="1">
                  <c:v>あわら市</c:v>
                </c:pt>
                <c:pt idx="2">
                  <c:v>坂井市</c:v>
                </c:pt>
                <c:pt idx="3">
                  <c:v>大野市</c:v>
                </c:pt>
                <c:pt idx="4">
                  <c:v>勝山市</c:v>
                </c:pt>
                <c:pt idx="5">
                  <c:v>永平寺町</c:v>
                </c:pt>
                <c:pt idx="6">
                  <c:v>鯖江市</c:v>
                </c:pt>
                <c:pt idx="7">
                  <c:v>越前市</c:v>
                </c:pt>
                <c:pt idx="8">
                  <c:v>越前町</c:v>
                </c:pt>
                <c:pt idx="9">
                  <c:v>南越前町</c:v>
                </c:pt>
                <c:pt idx="10">
                  <c:v>池田町</c:v>
                </c:pt>
                <c:pt idx="11">
                  <c:v>敦賀市</c:v>
                </c:pt>
                <c:pt idx="12">
                  <c:v>美浜町</c:v>
                </c:pt>
                <c:pt idx="13">
                  <c:v>若狭町</c:v>
                </c:pt>
                <c:pt idx="14">
                  <c:v>小浜市</c:v>
                </c:pt>
                <c:pt idx="15">
                  <c:v>おおい町</c:v>
                </c:pt>
                <c:pt idx="16">
                  <c:v>高浜町</c:v>
                </c:pt>
              </c:strCache>
            </c:strRef>
          </c:cat>
          <c:val>
            <c:numRef>
              <c:f>'２．加入世帯所得調査'!$K$201:$K$217</c:f>
              <c:numCache>
                <c:ptCount val="17"/>
                <c:pt idx="0">
                  <c:v>0.47576106222208403</c:v>
                </c:pt>
                <c:pt idx="1">
                  <c:v>0.491798870664157</c:v>
                </c:pt>
                <c:pt idx="2">
                  <c:v>0.5145751696454172</c:v>
                </c:pt>
                <c:pt idx="3">
                  <c:v>0.6225655882826332</c:v>
                </c:pt>
                <c:pt idx="4">
                  <c:v>0.4784105131414268</c:v>
                </c:pt>
                <c:pt idx="5">
                  <c:v>0.5178135675939483</c:v>
                </c:pt>
                <c:pt idx="6">
                  <c:v>0.4899903650572744</c:v>
                </c:pt>
                <c:pt idx="7">
                  <c:v>0.4911242603550296</c:v>
                </c:pt>
                <c:pt idx="8">
                  <c:v>0.4949238578680203</c:v>
                </c:pt>
                <c:pt idx="9">
                  <c:v>0.4966190833959429</c:v>
                </c:pt>
                <c:pt idx="10">
                  <c:v>0.5210280373831776</c:v>
                </c:pt>
                <c:pt idx="11">
                  <c:v>0.4833982138768033</c:v>
                </c:pt>
                <c:pt idx="12">
                  <c:v>0.41684981684981687</c:v>
                </c:pt>
                <c:pt idx="13">
                  <c:v>0.4880239520958084</c:v>
                </c:pt>
                <c:pt idx="14">
                  <c:v>0.44583751253761283</c:v>
                </c:pt>
                <c:pt idx="15">
                  <c:v>0.4960998439937597</c:v>
                </c:pt>
                <c:pt idx="16">
                  <c:v>0.45788770053475936</c:v>
                </c:pt>
              </c:numCache>
            </c:numRef>
          </c:val>
        </c:ser>
        <c:overlap val="100"/>
        <c:axId val="39805466"/>
        <c:axId val="22704875"/>
      </c:barChart>
      <c:catAx>
        <c:axId val="3980546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defRPr>
            </a:pPr>
          </a:p>
        </c:txPr>
        <c:crossAx val="22704875"/>
        <c:crosses val="autoZero"/>
        <c:auto val="1"/>
        <c:lblOffset val="100"/>
        <c:tickLblSkip val="1"/>
        <c:noMultiLvlLbl val="0"/>
      </c:catAx>
      <c:valAx>
        <c:axId val="2270487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805466"/>
        <c:crossesAt val="1"/>
        <c:crossBetween val="between"/>
        <c:dispUnits/>
      </c:valAx>
      <c:spPr>
        <a:noFill/>
        <a:ln>
          <a:noFill/>
        </a:ln>
      </c:spPr>
    </c:plotArea>
    <c:legend>
      <c:legendPos val="b"/>
      <c:layout>
        <c:manualLayout>
          <c:xMode val="edge"/>
          <c:yMode val="edge"/>
          <c:x val="0.07425"/>
          <c:y val="0.87325"/>
          <c:w val="0.6135"/>
          <c:h val="0.11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美浜町・若狭町・小浜市、高浜町の合計</a:t>
            </a:r>
          </a:p>
        </c:rich>
      </c:tx>
      <c:layout>
        <c:manualLayout>
          <c:xMode val="factor"/>
          <c:yMode val="factor"/>
          <c:x val="0.036"/>
          <c:y val="-0.0035"/>
        </c:manualLayout>
      </c:layout>
      <c:spPr>
        <a:noFill/>
        <a:ln>
          <a:noFill/>
        </a:ln>
      </c:spPr>
    </c:title>
    <c:plotArea>
      <c:layout>
        <c:manualLayout>
          <c:xMode val="edge"/>
          <c:yMode val="edge"/>
          <c:x val="0.3225"/>
          <c:y val="0.21"/>
          <c:w val="0.34875"/>
          <c:h val="0.58875"/>
        </c:manualLayout>
      </c:layout>
      <c:pieChart>
        <c:varyColors val="1"/>
        <c:ser>
          <c:idx val="0"/>
          <c:order val="0"/>
          <c:tx>
            <c:strRef>
              <c:f>'２．加入世帯所得調査'!$C$53</c:f>
              <c:strCache>
                <c:ptCount val="1"/>
                <c:pt idx="0">
                  <c:v>合計</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'２．加入世帯所得調査'!$D$34:$H$34</c:f>
              <c:strCache/>
            </c:strRef>
          </c:cat>
          <c:val>
            <c:numRef>
              <c:f>'２．加入世帯所得調査'!$D$53:$H$53</c:f>
              <c:numCache/>
            </c:numRef>
          </c:val>
        </c:ser>
      </c:pieChart>
      <c:spPr>
        <a:noFill/>
        <a:ln>
          <a:noFill/>
        </a:ln>
      </c:spPr>
    </c:plotArea>
    <c:legend>
      <c:legendPos val="b"/>
      <c:layout>
        <c:manualLayout>
          <c:xMode val="edge"/>
          <c:yMode val="edge"/>
          <c:x val="0.0955"/>
          <c:y val="0.8495"/>
          <c:w val="0.881"/>
          <c:h val="0.0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美浜町・若狭町・小浜市・高浜町の合計</a:t>
            </a:r>
          </a:p>
        </c:rich>
      </c:tx>
      <c:layout>
        <c:manualLayout>
          <c:xMode val="factor"/>
          <c:yMode val="factor"/>
          <c:x val="-0.0025"/>
          <c:y val="-0.00875"/>
        </c:manualLayout>
      </c:layout>
      <c:spPr>
        <a:noFill/>
        <a:ln>
          <a:noFill/>
        </a:ln>
      </c:spPr>
    </c:title>
    <c:plotArea>
      <c:layout>
        <c:manualLayout>
          <c:xMode val="edge"/>
          <c:yMode val="edge"/>
          <c:x val="0.3475"/>
          <c:y val="0.2495"/>
          <c:w val="0.29725"/>
          <c:h val="0.5215"/>
        </c:manualLayout>
      </c:layout>
      <c:pieChart>
        <c:varyColors val="1"/>
        <c:ser>
          <c:idx val="0"/>
          <c:order val="0"/>
          <c:tx>
            <c:strRef>
              <c:f>'２．加入世帯所得調査'!$C$109</c:f>
              <c:strCache>
                <c:ptCount val="1"/>
                <c:pt idx="0">
                  <c:v>合計</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'２．加入世帯所得調査'!$D$90:$I$90</c:f>
              <c:strCache/>
            </c:strRef>
          </c:cat>
          <c:val>
            <c:numRef>
              <c:f>'２．加入世帯所得調査'!$D$109:$I$109</c:f>
              <c:numCache/>
            </c:numRef>
          </c:val>
        </c:ser>
      </c:pieChart>
      <c:spPr>
        <a:noFill/>
        <a:ln>
          <a:noFill/>
        </a:ln>
      </c:spPr>
    </c:plotArea>
    <c:legend>
      <c:legendPos val="b"/>
      <c:layout>
        <c:manualLayout>
          <c:xMode val="edge"/>
          <c:yMode val="edge"/>
          <c:x val="0.038"/>
          <c:y val="0.8805"/>
          <c:w val="0.91925"/>
          <c:h val="0.09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２０１７年度の構成比</a:t>
            </a:r>
          </a:p>
        </c:rich>
      </c:tx>
      <c:layout>
        <c:manualLayout>
          <c:xMode val="factor"/>
          <c:yMode val="factor"/>
          <c:x val="-0.002"/>
          <c:y val="-0.01325"/>
        </c:manualLayout>
      </c:layout>
      <c:spPr>
        <a:noFill/>
        <a:ln>
          <a:noFill/>
        </a:ln>
      </c:spPr>
    </c:title>
    <c:plotArea>
      <c:layout>
        <c:manualLayout>
          <c:xMode val="edge"/>
          <c:yMode val="edge"/>
          <c:x val="0.0035"/>
          <c:y val="0.119"/>
          <c:w val="0.8125"/>
          <c:h val="0.744"/>
        </c:manualLayout>
      </c:layout>
      <c:barChart>
        <c:barDir val="bar"/>
        <c:grouping val="stacked"/>
        <c:varyColors val="0"/>
        <c:ser>
          <c:idx val="0"/>
          <c:order val="0"/>
          <c:tx>
            <c:strRef>
              <c:f>'２．加入世帯所得調査'!$H$199:$H$200</c:f>
              <c:strCache>
                <c:ptCount val="1"/>
                <c:pt idx="0">
                  <c:v>２０１７年度 ７割軽減</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'２．加入世帯所得調査'!$H$201:$H$217</c:f>
              <c:numCache/>
            </c:numRef>
          </c:val>
        </c:ser>
        <c:ser>
          <c:idx val="1"/>
          <c:order val="1"/>
          <c:tx>
            <c:strRef>
              <c:f>'２．加入世帯所得調査'!$I$199:$I$200</c:f>
              <c:strCache>
                <c:ptCount val="1"/>
                <c:pt idx="0">
                  <c:v>２０１７年度 ５割軽減</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'２．加入世帯所得調査'!$I$201:$I$217</c:f>
              <c:numCache/>
            </c:numRef>
          </c:val>
        </c:ser>
        <c:ser>
          <c:idx val="2"/>
          <c:order val="2"/>
          <c:tx>
            <c:strRef>
              <c:f>'２．加入世帯所得調査'!$J$199:$J$200</c:f>
              <c:strCache>
                <c:ptCount val="1"/>
                <c:pt idx="0">
                  <c:v>２０１７年度 ２割軽減</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'２．加入世帯所得調査'!$J$201:$J$217</c:f>
              <c:numCache/>
            </c:numRef>
          </c:val>
        </c:ser>
        <c:ser>
          <c:idx val="3"/>
          <c:order val="3"/>
          <c:tx>
            <c:strRef>
              <c:f>'２．加入世帯所得調査'!$K$199:$K$200</c:f>
              <c:strCache>
                <c:ptCount val="1"/>
                <c:pt idx="0">
                  <c:v>２０１７年度 軽減なし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'２．加入世帯所得調査'!$K$201:$K$217</c:f>
              <c:numCache/>
            </c:numRef>
          </c:val>
        </c:ser>
        <c:overlap val="100"/>
        <c:axId val="3017284"/>
        <c:axId val="27155557"/>
      </c:barChart>
      <c:catAx>
        <c:axId val="301728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defRPr>
            </a:pPr>
          </a:p>
        </c:txPr>
        <c:crossAx val="27155557"/>
        <c:crosses val="autoZero"/>
        <c:auto val="1"/>
        <c:lblOffset val="100"/>
        <c:tickLblSkip val="1"/>
        <c:noMultiLvlLbl val="0"/>
      </c:catAx>
      <c:valAx>
        <c:axId val="2715555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17284"/>
        <c:crossesAt val="1"/>
        <c:crossBetween val="between"/>
        <c:dispUnits/>
      </c:valAx>
      <c:spPr>
        <a:noFill/>
        <a:ln>
          <a:noFill/>
        </a:ln>
      </c:spPr>
    </c:plotArea>
    <c:legend>
      <c:legendPos val="b"/>
      <c:layout>
        <c:manualLayout>
          <c:xMode val="edge"/>
          <c:yMode val="edge"/>
          <c:x val="0.07425"/>
          <c:y val="0.87325"/>
          <c:w val="0.6135"/>
          <c:h val="0.11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285</xdr:row>
      <xdr:rowOff>19050</xdr:rowOff>
    </xdr:from>
    <xdr:to>
      <xdr:col>15</xdr:col>
      <xdr:colOff>28575</xdr:colOff>
      <xdr:row>301</xdr:row>
      <xdr:rowOff>19050</xdr:rowOff>
    </xdr:to>
    <xdr:graphicFrame>
      <xdr:nvGraphicFramePr>
        <xdr:cNvPr id="1" name="グラフ 3"/>
        <xdr:cNvGraphicFramePr/>
      </xdr:nvGraphicFramePr>
      <xdr:xfrm>
        <a:off x="5095875" y="54787800"/>
        <a:ext cx="4067175" cy="3048000"/>
      </xdr:xfrm>
      <a:graphic>
        <a:graphicData uri="http://schemas.openxmlformats.org/drawingml/2006/chart">
          <c:chart xmlns:c="http://schemas.openxmlformats.org/drawingml/2006/chart" r:id="rId1"/>
        </a:graphicData>
      </a:graphic>
    </xdr:graphicFrame>
    <xdr:clientData/>
  </xdr:twoCellAnchor>
  <xdr:twoCellAnchor>
    <xdr:from>
      <xdr:col>10</xdr:col>
      <xdr:colOff>114300</xdr:colOff>
      <xdr:row>342</xdr:row>
      <xdr:rowOff>76200</xdr:rowOff>
    </xdr:from>
    <xdr:to>
      <xdr:col>15</xdr:col>
      <xdr:colOff>495300</xdr:colOff>
      <xdr:row>355</xdr:row>
      <xdr:rowOff>85725</xdr:rowOff>
    </xdr:to>
    <xdr:graphicFrame>
      <xdr:nvGraphicFramePr>
        <xdr:cNvPr id="2" name="グラフ 4"/>
        <xdr:cNvGraphicFramePr/>
      </xdr:nvGraphicFramePr>
      <xdr:xfrm>
        <a:off x="6200775" y="65703450"/>
        <a:ext cx="3429000" cy="2486025"/>
      </xdr:xfrm>
      <a:graphic>
        <a:graphicData uri="http://schemas.openxmlformats.org/drawingml/2006/chart">
          <c:chart xmlns:c="http://schemas.openxmlformats.org/drawingml/2006/chart" r:id="rId2"/>
        </a:graphicData>
      </a:graphic>
    </xdr:graphicFrame>
    <xdr:clientData/>
  </xdr:twoCellAnchor>
  <xdr:twoCellAnchor>
    <xdr:from>
      <xdr:col>11</xdr:col>
      <xdr:colOff>57150</xdr:colOff>
      <xdr:row>449</xdr:row>
      <xdr:rowOff>161925</xdr:rowOff>
    </xdr:from>
    <xdr:to>
      <xdr:col>17</xdr:col>
      <xdr:colOff>466725</xdr:colOff>
      <xdr:row>471</xdr:row>
      <xdr:rowOff>76200</xdr:rowOff>
    </xdr:to>
    <xdr:graphicFrame>
      <xdr:nvGraphicFramePr>
        <xdr:cNvPr id="3" name="グラフ 2"/>
        <xdr:cNvGraphicFramePr/>
      </xdr:nvGraphicFramePr>
      <xdr:xfrm>
        <a:off x="6753225" y="86172675"/>
        <a:ext cx="4067175" cy="4105275"/>
      </xdr:xfrm>
      <a:graphic>
        <a:graphicData uri="http://schemas.openxmlformats.org/drawingml/2006/chart">
          <c:chart xmlns:c="http://schemas.openxmlformats.org/drawingml/2006/chart" r:id="rId3"/>
        </a:graphicData>
      </a:graphic>
    </xdr:graphicFrame>
    <xdr:clientData/>
  </xdr:twoCellAnchor>
  <xdr:oneCellAnchor>
    <xdr:from>
      <xdr:col>3</xdr:col>
      <xdr:colOff>476250</xdr:colOff>
      <xdr:row>942</xdr:row>
      <xdr:rowOff>114300</xdr:rowOff>
    </xdr:from>
    <xdr:ext cx="66675" cy="238125"/>
    <xdr:sp fLocksText="0">
      <xdr:nvSpPr>
        <xdr:cNvPr id="4" name="Text Box 1"/>
        <xdr:cNvSpPr txBox="1">
          <a:spLocks noChangeArrowheads="1"/>
        </xdr:cNvSpPr>
      </xdr:nvSpPr>
      <xdr:spPr>
        <a:xfrm>
          <a:off x="2305050" y="183032400"/>
          <a:ext cx="666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33</xdr:row>
      <xdr:rowOff>19050</xdr:rowOff>
    </xdr:from>
    <xdr:to>
      <xdr:col>15</xdr:col>
      <xdr:colOff>28575</xdr:colOff>
      <xdr:row>49</xdr:row>
      <xdr:rowOff>19050</xdr:rowOff>
    </xdr:to>
    <xdr:graphicFrame>
      <xdr:nvGraphicFramePr>
        <xdr:cNvPr id="1" name="グラフ 3"/>
        <xdr:cNvGraphicFramePr/>
      </xdr:nvGraphicFramePr>
      <xdr:xfrm>
        <a:off x="5105400" y="5715000"/>
        <a:ext cx="4067175" cy="2743200"/>
      </xdr:xfrm>
      <a:graphic>
        <a:graphicData uri="http://schemas.openxmlformats.org/drawingml/2006/chart">
          <c:chart xmlns:c="http://schemas.openxmlformats.org/drawingml/2006/chart" r:id="rId1"/>
        </a:graphicData>
      </a:graphic>
    </xdr:graphicFrame>
    <xdr:clientData/>
  </xdr:twoCellAnchor>
  <xdr:twoCellAnchor>
    <xdr:from>
      <xdr:col>10</xdr:col>
      <xdr:colOff>114300</xdr:colOff>
      <xdr:row>90</xdr:row>
      <xdr:rowOff>66675</xdr:rowOff>
    </xdr:from>
    <xdr:to>
      <xdr:col>15</xdr:col>
      <xdr:colOff>495300</xdr:colOff>
      <xdr:row>103</xdr:row>
      <xdr:rowOff>76200</xdr:rowOff>
    </xdr:to>
    <xdr:graphicFrame>
      <xdr:nvGraphicFramePr>
        <xdr:cNvPr id="2" name="グラフ 4"/>
        <xdr:cNvGraphicFramePr/>
      </xdr:nvGraphicFramePr>
      <xdr:xfrm>
        <a:off x="6210300" y="15554325"/>
        <a:ext cx="3429000" cy="2238375"/>
      </xdr:xfrm>
      <a:graphic>
        <a:graphicData uri="http://schemas.openxmlformats.org/drawingml/2006/chart">
          <c:chart xmlns:c="http://schemas.openxmlformats.org/drawingml/2006/chart" r:id="rId2"/>
        </a:graphicData>
      </a:graphic>
    </xdr:graphicFrame>
    <xdr:clientData/>
  </xdr:twoCellAnchor>
  <xdr:twoCellAnchor>
    <xdr:from>
      <xdr:col>11</xdr:col>
      <xdr:colOff>57150</xdr:colOff>
      <xdr:row>197</xdr:row>
      <xdr:rowOff>161925</xdr:rowOff>
    </xdr:from>
    <xdr:to>
      <xdr:col>17</xdr:col>
      <xdr:colOff>466725</xdr:colOff>
      <xdr:row>219</xdr:row>
      <xdr:rowOff>76200</xdr:rowOff>
    </xdr:to>
    <xdr:graphicFrame>
      <xdr:nvGraphicFramePr>
        <xdr:cNvPr id="3" name="グラフ 2"/>
        <xdr:cNvGraphicFramePr/>
      </xdr:nvGraphicFramePr>
      <xdr:xfrm>
        <a:off x="6762750" y="34070925"/>
        <a:ext cx="4067175" cy="37052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466725</xdr:colOff>
      <xdr:row>20</xdr:row>
      <xdr:rowOff>114300</xdr:rowOff>
    </xdr:from>
    <xdr:ext cx="66675" cy="238125"/>
    <xdr:sp fLocksText="0">
      <xdr:nvSpPr>
        <xdr:cNvPr id="1" name="Text Box 1"/>
        <xdr:cNvSpPr txBox="1">
          <a:spLocks noChangeArrowheads="1"/>
        </xdr:cNvSpPr>
      </xdr:nvSpPr>
      <xdr:spPr>
        <a:xfrm>
          <a:off x="1685925" y="3600450"/>
          <a:ext cx="666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Q2174"/>
  <sheetViews>
    <sheetView tabSelected="1" zoomScalePageLayoutView="0" workbookViewId="0" topLeftCell="A88">
      <selection activeCell="M93" sqref="M93"/>
    </sheetView>
  </sheetViews>
  <sheetFormatPr defaultColWidth="9.140625" defaultRowHeight="15"/>
  <cols>
    <col min="5" max="5" width="9.00390625" style="0" customWidth="1"/>
  </cols>
  <sheetData>
    <row r="6" ht="13.5" customHeight="1"/>
    <row r="9" spans="4:15" ht="28.5">
      <c r="D9" s="388" t="s">
        <v>473</v>
      </c>
      <c r="E9" s="232"/>
      <c r="F9" s="232"/>
      <c r="G9" s="232"/>
      <c r="H9" s="232"/>
      <c r="I9" s="232"/>
      <c r="J9" s="232"/>
      <c r="K9" s="232"/>
      <c r="L9" s="232"/>
      <c r="M9" s="232"/>
      <c r="N9" s="232"/>
      <c r="O9" s="232"/>
    </row>
    <row r="11" spans="12:13" ht="18.75">
      <c r="L11" s="389">
        <v>43517</v>
      </c>
      <c r="M11" s="390"/>
    </row>
    <row r="19" spans="6:12" ht="24">
      <c r="F19" s="385" t="s">
        <v>464</v>
      </c>
      <c r="G19" s="232"/>
      <c r="H19" s="232"/>
      <c r="I19" s="385" t="s">
        <v>462</v>
      </c>
      <c r="J19" s="232"/>
      <c r="K19" s="232"/>
      <c r="L19" s="232"/>
    </row>
    <row r="21" spans="6:12" ht="24">
      <c r="F21" s="385" t="s">
        <v>465</v>
      </c>
      <c r="G21" s="232"/>
      <c r="H21" s="232"/>
      <c r="I21" s="385" t="s">
        <v>463</v>
      </c>
      <c r="J21" s="232"/>
      <c r="K21" s="232"/>
      <c r="L21" s="232"/>
    </row>
    <row r="73" spans="7:11" ht="18.75">
      <c r="G73" s="386" t="s">
        <v>466</v>
      </c>
      <c r="H73" s="387"/>
      <c r="I73" s="387"/>
      <c r="J73" s="387"/>
      <c r="K73" s="387"/>
    </row>
    <row r="93" spans="4:11" ht="15">
      <c r="D93" t="s">
        <v>467</v>
      </c>
      <c r="F93" s="232" t="s">
        <v>468</v>
      </c>
      <c r="G93" s="232"/>
      <c r="H93" s="232"/>
      <c r="I93" s="232"/>
      <c r="J93" s="232"/>
      <c r="K93" s="232"/>
    </row>
    <row r="95" spans="4:11" ht="15">
      <c r="D95" t="s">
        <v>469</v>
      </c>
      <c r="F95" s="232" t="s">
        <v>508</v>
      </c>
      <c r="G95" s="232"/>
      <c r="H95" s="232"/>
      <c r="I95" s="232"/>
      <c r="J95" s="232"/>
      <c r="K95" s="232"/>
    </row>
    <row r="97" spans="4:11" ht="15">
      <c r="D97" t="s">
        <v>510</v>
      </c>
      <c r="F97" s="232" t="s">
        <v>509</v>
      </c>
      <c r="G97" s="232"/>
      <c r="H97" s="232"/>
      <c r="I97" s="232"/>
      <c r="J97" s="232"/>
      <c r="K97" s="232"/>
    </row>
    <row r="99" spans="4:11" ht="15">
      <c r="D99" t="s">
        <v>511</v>
      </c>
      <c r="F99" s="232" t="s">
        <v>470</v>
      </c>
      <c r="G99" s="232"/>
      <c r="H99" s="232"/>
      <c r="I99" s="232"/>
      <c r="J99" s="232"/>
      <c r="K99" s="232"/>
    </row>
    <row r="101" spans="4:11" ht="15">
      <c r="D101" t="s">
        <v>512</v>
      </c>
      <c r="F101" s="232" t="s">
        <v>471</v>
      </c>
      <c r="G101" s="232"/>
      <c r="H101" s="232"/>
      <c r="I101" s="232"/>
      <c r="J101" s="232"/>
      <c r="K101" s="232"/>
    </row>
    <row r="103" spans="4:11" ht="15">
      <c r="D103" t="s">
        <v>513</v>
      </c>
      <c r="F103" s="232" t="s">
        <v>472</v>
      </c>
      <c r="G103" s="232"/>
      <c r="H103" s="232"/>
      <c r="I103" s="232"/>
      <c r="J103" s="232"/>
      <c r="K103" s="232"/>
    </row>
    <row r="169" spans="3:5" ht="15">
      <c r="C169" s="232" t="s">
        <v>18</v>
      </c>
      <c r="D169" s="232"/>
      <c r="E169" s="232"/>
    </row>
    <row r="171" spans="3:7" ht="15">
      <c r="C171" s="257" t="s">
        <v>37</v>
      </c>
      <c r="D171" s="257"/>
      <c r="E171" s="257"/>
      <c r="F171" s="257"/>
      <c r="G171" s="257"/>
    </row>
    <row r="172" spans="3:13" ht="15">
      <c r="C172" s="233"/>
      <c r="D172" s="305" t="s">
        <v>19</v>
      </c>
      <c r="E172" s="306" t="s">
        <v>20</v>
      </c>
      <c r="F172" s="306" t="s">
        <v>21</v>
      </c>
      <c r="G172" s="306" t="s">
        <v>22</v>
      </c>
      <c r="H172" s="309" t="s">
        <v>23</v>
      </c>
      <c r="I172" s="305" t="s">
        <v>24</v>
      </c>
      <c r="J172" s="306" t="s">
        <v>25</v>
      </c>
      <c r="K172" s="384" t="s">
        <v>26</v>
      </c>
      <c r="L172" s="244" t="s">
        <v>29</v>
      </c>
      <c r="M172" s="244"/>
    </row>
    <row r="173" spans="3:13" ht="15">
      <c r="C173" s="233"/>
      <c r="D173" s="305"/>
      <c r="E173" s="306"/>
      <c r="F173" s="306"/>
      <c r="G173" s="306"/>
      <c r="H173" s="309"/>
      <c r="I173" s="305"/>
      <c r="J173" s="306"/>
      <c r="K173" s="384"/>
      <c r="L173" s="205" t="s">
        <v>27</v>
      </c>
      <c r="M173" s="208" t="s">
        <v>28</v>
      </c>
    </row>
    <row r="174" spans="3:13" ht="15">
      <c r="C174" s="1" t="s">
        <v>0</v>
      </c>
      <c r="D174" s="219">
        <v>102346</v>
      </c>
      <c r="E174" s="62">
        <v>263847</v>
      </c>
      <c r="F174" s="62">
        <v>30975</v>
      </c>
      <c r="G174" s="62">
        <v>48140</v>
      </c>
      <c r="H174" s="178">
        <f>+F174/D174</f>
        <v>0.30264983487385927</v>
      </c>
      <c r="I174" s="219">
        <v>3771</v>
      </c>
      <c r="J174" s="75">
        <f>+I174/F174</f>
        <v>0.12174334140435836</v>
      </c>
      <c r="K174" s="197">
        <v>0.9208</v>
      </c>
      <c r="L174" s="219">
        <v>167486</v>
      </c>
      <c r="M174" s="49">
        <v>106990</v>
      </c>
    </row>
    <row r="175" spans="3:13" ht="15">
      <c r="C175" s="1" t="s">
        <v>1</v>
      </c>
      <c r="D175" s="219">
        <v>10124</v>
      </c>
      <c r="E175" s="62">
        <v>28422</v>
      </c>
      <c r="F175" s="62">
        <v>3719</v>
      </c>
      <c r="G175" s="62">
        <v>5936</v>
      </c>
      <c r="H175" s="178">
        <f aca="true" t="shared" si="0" ref="H175:H190">+F175/D175</f>
        <v>0.3673449229553536</v>
      </c>
      <c r="I175" s="219">
        <v>285</v>
      </c>
      <c r="J175" s="75">
        <f aca="true" t="shared" si="1" ref="J175:J190">+I175/F175</f>
        <v>0.07663350363000807</v>
      </c>
      <c r="K175" s="199"/>
      <c r="L175" s="198"/>
      <c r="M175" s="194"/>
    </row>
    <row r="176" spans="3:13" ht="15">
      <c r="C176" s="1" t="s">
        <v>2</v>
      </c>
      <c r="D176" s="219">
        <v>31538</v>
      </c>
      <c r="E176" s="62">
        <v>92170</v>
      </c>
      <c r="F176" s="62">
        <v>10505</v>
      </c>
      <c r="G176" s="62">
        <v>17187</v>
      </c>
      <c r="H176" s="178">
        <f t="shared" si="0"/>
        <v>0.33309024034498064</v>
      </c>
      <c r="I176" s="219">
        <v>453</v>
      </c>
      <c r="J176" s="75">
        <f t="shared" si="1"/>
        <v>0.04312232270347453</v>
      </c>
      <c r="K176" s="199"/>
      <c r="L176" s="198">
        <v>207326</v>
      </c>
      <c r="M176" s="194">
        <v>126192</v>
      </c>
    </row>
    <row r="177" spans="3:13" ht="15">
      <c r="C177" s="1" t="s">
        <v>3</v>
      </c>
      <c r="D177" s="219">
        <v>11748</v>
      </c>
      <c r="E177" s="62">
        <v>33670</v>
      </c>
      <c r="F177" s="62">
        <v>4416</v>
      </c>
      <c r="G177" s="62">
        <v>7291</v>
      </c>
      <c r="H177" s="178">
        <f t="shared" si="0"/>
        <v>0.37589376915219613</v>
      </c>
      <c r="I177" s="219">
        <v>186</v>
      </c>
      <c r="J177" s="75">
        <f t="shared" si="1"/>
        <v>0.042119565217391304</v>
      </c>
      <c r="K177" s="197">
        <v>0.9661</v>
      </c>
      <c r="L177" s="219">
        <v>157496</v>
      </c>
      <c r="M177" s="49">
        <v>95154</v>
      </c>
    </row>
    <row r="178" spans="3:13" ht="15">
      <c r="C178" s="1" t="s">
        <v>4</v>
      </c>
      <c r="D178" s="219">
        <v>7973</v>
      </c>
      <c r="E178" s="62">
        <v>23527</v>
      </c>
      <c r="F178" s="62">
        <v>3170</v>
      </c>
      <c r="G178" s="62">
        <v>5090</v>
      </c>
      <c r="H178" s="178">
        <f t="shared" si="0"/>
        <v>0.3975918725699235</v>
      </c>
      <c r="I178" s="219">
        <v>87</v>
      </c>
      <c r="J178" s="75">
        <f t="shared" si="1"/>
        <v>0.027444794952681387</v>
      </c>
      <c r="K178" s="197">
        <v>0.9708</v>
      </c>
      <c r="L178" s="219">
        <v>144004</v>
      </c>
      <c r="M178" s="49">
        <v>89917</v>
      </c>
    </row>
    <row r="179" spans="3:13" ht="15">
      <c r="C179" s="1" t="s">
        <v>5</v>
      </c>
      <c r="D179" s="219">
        <v>6273</v>
      </c>
      <c r="E179" s="62">
        <v>18696</v>
      </c>
      <c r="F179" s="62">
        <v>2077</v>
      </c>
      <c r="G179" s="62">
        <v>3335</v>
      </c>
      <c r="H179" s="178">
        <f t="shared" si="0"/>
        <v>0.3311015463095807</v>
      </c>
      <c r="I179" s="219">
        <v>111</v>
      </c>
      <c r="J179" s="75">
        <f t="shared" si="1"/>
        <v>0.053442465093885415</v>
      </c>
      <c r="K179" s="197">
        <v>0.975</v>
      </c>
      <c r="L179" s="219">
        <v>166513</v>
      </c>
      <c r="M179" s="49">
        <v>103702</v>
      </c>
    </row>
    <row r="180" spans="3:13" ht="15">
      <c r="C180" s="1" t="s">
        <v>6</v>
      </c>
      <c r="D180" s="219">
        <v>24167</v>
      </c>
      <c r="E180" s="62">
        <v>69338</v>
      </c>
      <c r="F180" s="62">
        <v>8119</v>
      </c>
      <c r="G180" s="62">
        <v>13524</v>
      </c>
      <c r="H180" s="178">
        <f t="shared" si="0"/>
        <v>0.3359539868415608</v>
      </c>
      <c r="I180" s="219">
        <v>492</v>
      </c>
      <c r="J180" s="75">
        <f t="shared" si="1"/>
        <v>0.06059859588619288</v>
      </c>
      <c r="K180" s="197">
        <v>0.9463</v>
      </c>
      <c r="L180" s="219">
        <v>172165</v>
      </c>
      <c r="M180" s="49">
        <v>101811</v>
      </c>
    </row>
    <row r="181" spans="3:13" ht="15">
      <c r="C181" s="1" t="s">
        <v>7</v>
      </c>
      <c r="D181" s="219">
        <v>30343</v>
      </c>
      <c r="E181" s="62">
        <v>83075</v>
      </c>
      <c r="F181" s="62">
        <v>9734</v>
      </c>
      <c r="G181" s="62">
        <v>15947</v>
      </c>
      <c r="H181" s="178">
        <f t="shared" si="0"/>
        <v>0.3207988662953564</v>
      </c>
      <c r="I181" s="219">
        <v>497</v>
      </c>
      <c r="J181" s="75">
        <f t="shared" si="1"/>
        <v>0.05105814670228066</v>
      </c>
      <c r="K181" s="197">
        <v>0.9438</v>
      </c>
      <c r="L181" s="219">
        <v>151325</v>
      </c>
      <c r="M181" s="49">
        <v>92368</v>
      </c>
    </row>
    <row r="182" spans="3:13" ht="15">
      <c r="C182" s="1" t="s">
        <v>8</v>
      </c>
      <c r="D182" s="219">
        <v>7075</v>
      </c>
      <c r="E182" s="62">
        <v>21816</v>
      </c>
      <c r="F182" s="62">
        <v>2807</v>
      </c>
      <c r="G182" s="62">
        <v>4649</v>
      </c>
      <c r="H182" s="178">
        <f t="shared" si="0"/>
        <v>0.39674911660777384</v>
      </c>
      <c r="I182" s="219">
        <v>115</v>
      </c>
      <c r="J182" s="75">
        <f t="shared" si="1"/>
        <v>0.04096900605628785</v>
      </c>
      <c r="K182" s="197">
        <v>0.963</v>
      </c>
      <c r="L182" s="219">
        <v>93988</v>
      </c>
      <c r="M182" s="49">
        <v>157782</v>
      </c>
    </row>
    <row r="183" spans="3:13" ht="15">
      <c r="C183" s="1" t="s">
        <v>9</v>
      </c>
      <c r="D183" s="219">
        <v>3473</v>
      </c>
      <c r="E183" s="62">
        <v>10769</v>
      </c>
      <c r="F183" s="62">
        <v>1393</v>
      </c>
      <c r="G183" s="62">
        <v>2266</v>
      </c>
      <c r="H183" s="178">
        <f t="shared" si="0"/>
        <v>0.40109415490930034</v>
      </c>
      <c r="I183" s="219">
        <v>55</v>
      </c>
      <c r="J183" s="75">
        <f t="shared" si="1"/>
        <v>0.03948312993539124</v>
      </c>
      <c r="K183" s="197">
        <v>0.983</v>
      </c>
      <c r="L183" s="219">
        <v>151938</v>
      </c>
      <c r="M183" s="49">
        <v>93402</v>
      </c>
    </row>
    <row r="184" spans="3:13" ht="15">
      <c r="C184" s="1" t="s">
        <v>10</v>
      </c>
      <c r="D184" s="219">
        <v>943</v>
      </c>
      <c r="E184" s="62">
        <v>2628</v>
      </c>
      <c r="F184" s="62">
        <v>379</v>
      </c>
      <c r="G184" s="62">
        <v>577</v>
      </c>
      <c r="H184" s="178">
        <f t="shared" si="0"/>
        <v>0.4019088016967126</v>
      </c>
      <c r="I184" s="219">
        <v>14</v>
      </c>
      <c r="J184" s="75">
        <f t="shared" si="1"/>
        <v>0.036939313984168866</v>
      </c>
      <c r="K184" s="197">
        <v>0.9838</v>
      </c>
      <c r="L184" s="219">
        <v>91545</v>
      </c>
      <c r="M184" s="49">
        <v>58145</v>
      </c>
    </row>
    <row r="185" spans="3:13" ht="15">
      <c r="C185" s="1" t="s">
        <v>11</v>
      </c>
      <c r="D185" s="219">
        <v>28625</v>
      </c>
      <c r="E185" s="62">
        <v>66169</v>
      </c>
      <c r="F185" s="62">
        <v>8443</v>
      </c>
      <c r="G185" s="62">
        <v>13286</v>
      </c>
      <c r="H185" s="178">
        <f t="shared" si="0"/>
        <v>0.2949519650655022</v>
      </c>
      <c r="I185" s="219">
        <v>2307</v>
      </c>
      <c r="J185" s="75">
        <f t="shared" si="1"/>
        <v>0.2732441075447116</v>
      </c>
      <c r="K185" s="197">
        <v>0.9066</v>
      </c>
      <c r="L185" s="219">
        <v>143672</v>
      </c>
      <c r="M185" s="49">
        <v>91301</v>
      </c>
    </row>
    <row r="186" spans="3:13" ht="15">
      <c r="C186" s="1" t="s">
        <v>12</v>
      </c>
      <c r="D186" s="219">
        <v>3712</v>
      </c>
      <c r="E186" s="62">
        <v>9668</v>
      </c>
      <c r="F186" s="62">
        <v>1372</v>
      </c>
      <c r="G186" s="62">
        <v>2209</v>
      </c>
      <c r="H186" s="178">
        <f t="shared" si="0"/>
        <v>0.36961206896551724</v>
      </c>
      <c r="I186" s="219">
        <v>76</v>
      </c>
      <c r="J186" s="75">
        <f t="shared" si="1"/>
        <v>0.05539358600583091</v>
      </c>
      <c r="K186" s="197">
        <v>0.8716</v>
      </c>
      <c r="L186" s="219">
        <v>158723</v>
      </c>
      <c r="M186" s="49">
        <v>99148</v>
      </c>
    </row>
    <row r="187" spans="3:13" ht="15">
      <c r="C187" s="1" t="s">
        <v>13</v>
      </c>
      <c r="D187" s="219">
        <v>5000</v>
      </c>
      <c r="E187" s="62">
        <v>15061</v>
      </c>
      <c r="F187" s="62">
        <v>1980</v>
      </c>
      <c r="G187" s="62">
        <v>3393</v>
      </c>
      <c r="H187" s="178">
        <f t="shared" si="0"/>
        <v>0.396</v>
      </c>
      <c r="I187" s="219">
        <v>80</v>
      </c>
      <c r="J187" s="75">
        <f t="shared" si="1"/>
        <v>0.04040404040404041</v>
      </c>
      <c r="K187" s="197">
        <v>0.9609</v>
      </c>
      <c r="L187" s="219">
        <v>167194</v>
      </c>
      <c r="M187" s="49">
        <v>96909</v>
      </c>
    </row>
    <row r="188" spans="3:13" ht="15">
      <c r="C188" s="1" t="s">
        <v>14</v>
      </c>
      <c r="D188" s="219">
        <v>11975</v>
      </c>
      <c r="E188" s="62">
        <v>29492</v>
      </c>
      <c r="F188" s="62">
        <v>3995</v>
      </c>
      <c r="G188" s="62">
        <v>6409</v>
      </c>
      <c r="H188" s="178">
        <f t="shared" si="0"/>
        <v>0.3336116910229645</v>
      </c>
      <c r="I188" s="219">
        <v>352</v>
      </c>
      <c r="J188" s="75">
        <f t="shared" si="1"/>
        <v>0.08811013767209011</v>
      </c>
      <c r="K188" s="197">
        <v>0.9445</v>
      </c>
      <c r="L188" s="219">
        <v>147200</v>
      </c>
      <c r="M188" s="49">
        <v>91756</v>
      </c>
    </row>
    <row r="189" spans="3:13" ht="15">
      <c r="C189" s="1" t="s">
        <v>15</v>
      </c>
      <c r="D189" s="219">
        <v>3209</v>
      </c>
      <c r="E189" s="62">
        <v>8308</v>
      </c>
      <c r="F189" s="62">
        <v>1081</v>
      </c>
      <c r="G189" s="62">
        <v>1716</v>
      </c>
      <c r="H189" s="178">
        <f t="shared" si="0"/>
        <v>0.33686506699906515</v>
      </c>
      <c r="I189" s="219">
        <v>32</v>
      </c>
      <c r="J189" s="75">
        <f t="shared" si="1"/>
        <v>0.02960222016651249</v>
      </c>
      <c r="K189" s="197">
        <v>0.9821</v>
      </c>
      <c r="L189" s="219">
        <v>112306</v>
      </c>
      <c r="M189" s="49">
        <v>70748</v>
      </c>
    </row>
    <row r="190" spans="3:13" ht="15">
      <c r="C190" s="1" t="s">
        <v>16</v>
      </c>
      <c r="D190" s="219">
        <v>4278</v>
      </c>
      <c r="E190" s="62">
        <v>10501</v>
      </c>
      <c r="F190" s="62">
        <v>1447</v>
      </c>
      <c r="G190" s="62">
        <v>2382</v>
      </c>
      <c r="H190" s="178">
        <f t="shared" si="0"/>
        <v>0.3382421692379617</v>
      </c>
      <c r="I190" s="219">
        <v>110</v>
      </c>
      <c r="J190" s="75">
        <f t="shared" si="1"/>
        <v>0.07601935038009675</v>
      </c>
      <c r="K190" s="197">
        <v>0.8287</v>
      </c>
      <c r="L190" s="219">
        <v>125243</v>
      </c>
      <c r="M190" s="49">
        <v>76123</v>
      </c>
    </row>
    <row r="191" spans="3:13" ht="15">
      <c r="C191" s="1"/>
      <c r="D191" s="219"/>
      <c r="E191" s="62"/>
      <c r="F191" s="62"/>
      <c r="G191" s="62"/>
      <c r="H191" s="178"/>
      <c r="I191" s="219"/>
      <c r="J191" s="75"/>
      <c r="K191" s="197"/>
      <c r="L191" s="219"/>
      <c r="M191" s="49"/>
    </row>
    <row r="192" spans="3:13" ht="15">
      <c r="C192" s="1" t="s">
        <v>17</v>
      </c>
      <c r="D192" s="219">
        <f>SUM(D174:D190)</f>
        <v>292802</v>
      </c>
      <c r="E192" s="62">
        <f>SUM(E174:E190)</f>
        <v>787157</v>
      </c>
      <c r="F192" s="62">
        <f>SUM(F174:F190)</f>
        <v>95612</v>
      </c>
      <c r="G192" s="62">
        <f>SUM(G174:G190)</f>
        <v>153337</v>
      </c>
      <c r="H192" s="178">
        <f>+F192/D192</f>
        <v>0.32654148537236766</v>
      </c>
      <c r="I192" s="219">
        <f>SUM(I174:I190)</f>
        <v>9023</v>
      </c>
      <c r="J192" s="75">
        <f>+I192/F192</f>
        <v>0.09437099945613521</v>
      </c>
      <c r="K192" s="197">
        <f>AVERAGE(K174:K190)</f>
        <v>0.9431333333333334</v>
      </c>
      <c r="L192" s="219">
        <f>SUM(L174:L190)</f>
        <v>2358124</v>
      </c>
      <c r="M192" s="49">
        <f>SUM(M174:M190)</f>
        <v>1551448</v>
      </c>
    </row>
    <row r="193" spans="3:13" ht="15">
      <c r="C193" s="19"/>
      <c r="D193" s="20"/>
      <c r="E193" s="20"/>
      <c r="F193" s="20"/>
      <c r="G193" s="20"/>
      <c r="H193" s="19"/>
      <c r="I193" s="20"/>
      <c r="J193" s="19"/>
      <c r="K193" s="19"/>
      <c r="L193" s="20"/>
      <c r="M193" s="20"/>
    </row>
    <row r="194" spans="3:7" ht="15">
      <c r="C194" s="349" t="s">
        <v>292</v>
      </c>
      <c r="D194" s="257"/>
      <c r="E194" s="257"/>
      <c r="F194" s="257"/>
      <c r="G194" s="257"/>
    </row>
    <row r="195" spans="3:13" ht="15">
      <c r="C195" s="233"/>
      <c r="D195" s="244" t="s">
        <v>32</v>
      </c>
      <c r="E195" s="244"/>
      <c r="F195" s="244" t="s">
        <v>33</v>
      </c>
      <c r="G195" s="244"/>
      <c r="H195" s="244" t="s">
        <v>34</v>
      </c>
      <c r="I195" s="244"/>
      <c r="J195" s="244" t="s">
        <v>35</v>
      </c>
      <c r="K195" s="244"/>
      <c r="L195" s="244" t="s">
        <v>36</v>
      </c>
      <c r="M195" s="244"/>
    </row>
    <row r="196" spans="3:13" ht="15">
      <c r="C196" s="233"/>
      <c r="D196" s="216" t="s">
        <v>30</v>
      </c>
      <c r="E196" s="18" t="s">
        <v>31</v>
      </c>
      <c r="F196" s="216" t="s">
        <v>30</v>
      </c>
      <c r="G196" s="18" t="s">
        <v>31</v>
      </c>
      <c r="H196" s="216" t="s">
        <v>30</v>
      </c>
      <c r="I196" s="18" t="s">
        <v>31</v>
      </c>
      <c r="J196" s="216" t="s">
        <v>30</v>
      </c>
      <c r="K196" s="18" t="s">
        <v>31</v>
      </c>
      <c r="L196" s="216" t="s">
        <v>30</v>
      </c>
      <c r="M196" s="18" t="s">
        <v>31</v>
      </c>
    </row>
    <row r="197" spans="3:13" ht="15">
      <c r="C197" s="1" t="s">
        <v>0</v>
      </c>
      <c r="D197" s="219">
        <v>58121</v>
      </c>
      <c r="E197" s="49">
        <v>17146596</v>
      </c>
      <c r="F197" s="219">
        <v>55890</v>
      </c>
      <c r="G197" s="49">
        <v>17342387</v>
      </c>
      <c r="H197" s="219">
        <v>53579</v>
      </c>
      <c r="I197" s="49">
        <v>17541547</v>
      </c>
      <c r="J197" s="219">
        <v>50818</v>
      </c>
      <c r="K197" s="49">
        <v>16950617</v>
      </c>
      <c r="L197" s="219">
        <v>48180</v>
      </c>
      <c r="M197" s="49"/>
    </row>
    <row r="198" spans="3:13" ht="15">
      <c r="C198" s="1" t="s">
        <v>1</v>
      </c>
      <c r="D198" s="219">
        <v>6925</v>
      </c>
      <c r="E198" s="49">
        <v>2052110</v>
      </c>
      <c r="F198" s="219">
        <v>6663</v>
      </c>
      <c r="G198" s="49">
        <v>2091408</v>
      </c>
      <c r="H198" s="219">
        <v>6367</v>
      </c>
      <c r="I198" s="49">
        <v>2175336</v>
      </c>
      <c r="J198" s="219">
        <v>6074</v>
      </c>
      <c r="K198" s="49">
        <v>2203348</v>
      </c>
      <c r="L198" s="219">
        <v>5936</v>
      </c>
      <c r="M198" s="49">
        <v>2169542</v>
      </c>
    </row>
    <row r="199" spans="3:13" ht="15">
      <c r="C199" s="1" t="s">
        <v>2</v>
      </c>
      <c r="D199" s="219">
        <v>20649</v>
      </c>
      <c r="E199" s="49">
        <v>5873709</v>
      </c>
      <c r="F199" s="219">
        <v>19792</v>
      </c>
      <c r="G199" s="49">
        <v>5969659</v>
      </c>
      <c r="H199" s="219">
        <v>18999</v>
      </c>
      <c r="I199" s="49">
        <v>6148541</v>
      </c>
      <c r="J199" s="219">
        <v>17941</v>
      </c>
      <c r="K199" s="49">
        <v>6082483</v>
      </c>
      <c r="L199" s="219">
        <v>16916</v>
      </c>
      <c r="M199" s="49">
        <v>5751034</v>
      </c>
    </row>
    <row r="200" spans="3:13" ht="15">
      <c r="C200" s="1" t="s">
        <v>3</v>
      </c>
      <c r="D200" s="219">
        <v>8529</v>
      </c>
      <c r="E200" s="49">
        <v>2667066</v>
      </c>
      <c r="F200" s="219">
        <v>8318</v>
      </c>
      <c r="G200" s="49">
        <v>2762219</v>
      </c>
      <c r="H200" s="219">
        <v>8014</v>
      </c>
      <c r="I200" s="49">
        <v>2795266</v>
      </c>
      <c r="J200" s="219">
        <v>7679</v>
      </c>
      <c r="K200" s="49">
        <v>2654210</v>
      </c>
      <c r="L200" s="219">
        <v>7277</v>
      </c>
      <c r="M200" s="49">
        <v>2548424</v>
      </c>
    </row>
    <row r="201" spans="3:13" ht="15">
      <c r="C201" s="1" t="s">
        <v>4</v>
      </c>
      <c r="D201" s="219">
        <v>5836</v>
      </c>
      <c r="E201" s="49">
        <v>1924593</v>
      </c>
      <c r="F201" s="219">
        <v>5645</v>
      </c>
      <c r="G201" s="49">
        <v>1902692</v>
      </c>
      <c r="H201" s="219">
        <v>5492</v>
      </c>
      <c r="I201" s="49">
        <v>1930382</v>
      </c>
      <c r="J201" s="219">
        <v>5017</v>
      </c>
      <c r="K201" s="49">
        <v>1855718</v>
      </c>
      <c r="L201" s="219">
        <v>5075</v>
      </c>
      <c r="M201" s="49">
        <v>1739734</v>
      </c>
    </row>
    <row r="202" spans="3:13" ht="15">
      <c r="C202" s="1" t="s">
        <v>5</v>
      </c>
      <c r="D202" s="219">
        <v>4056</v>
      </c>
      <c r="E202" s="49">
        <v>1334362</v>
      </c>
      <c r="F202" s="219">
        <v>3930</v>
      </c>
      <c r="G202" s="49">
        <v>1235970</v>
      </c>
      <c r="H202" s="219">
        <v>3595</v>
      </c>
      <c r="I202" s="49">
        <v>1302555</v>
      </c>
      <c r="J202" s="219">
        <v>3514</v>
      </c>
      <c r="K202" s="49">
        <v>1264700</v>
      </c>
      <c r="L202" s="219">
        <v>3382</v>
      </c>
      <c r="M202" s="49">
        <v>1212112</v>
      </c>
    </row>
    <row r="203" spans="3:13" ht="15">
      <c r="C203" s="1" t="s">
        <v>6</v>
      </c>
      <c r="D203" s="219">
        <v>16142</v>
      </c>
      <c r="E203" s="49">
        <v>4680957</v>
      </c>
      <c r="F203" s="219">
        <v>15598</v>
      </c>
      <c r="G203" s="49">
        <v>4600150</v>
      </c>
      <c r="H203" s="219">
        <v>14989</v>
      </c>
      <c r="I203" s="49">
        <v>4780611</v>
      </c>
      <c r="J203" s="219">
        <v>14197</v>
      </c>
      <c r="K203" s="49">
        <v>4879178</v>
      </c>
      <c r="L203" s="219">
        <v>13537</v>
      </c>
      <c r="M203" s="49">
        <v>4541131</v>
      </c>
    </row>
    <row r="204" spans="3:13" ht="15">
      <c r="C204" s="1" t="s">
        <v>7</v>
      </c>
      <c r="D204" s="219">
        <v>18533</v>
      </c>
      <c r="E204" s="49">
        <v>5245057</v>
      </c>
      <c r="F204" s="219">
        <v>18121</v>
      </c>
      <c r="G204" s="49">
        <v>5304209</v>
      </c>
      <c r="H204" s="219">
        <v>17636</v>
      </c>
      <c r="I204" s="49">
        <v>5738859</v>
      </c>
      <c r="J204" s="219">
        <v>16742</v>
      </c>
      <c r="K204" s="49">
        <v>5689079</v>
      </c>
      <c r="L204" s="219">
        <v>15957</v>
      </c>
      <c r="M204" s="49">
        <v>5583458</v>
      </c>
    </row>
    <row r="205" spans="3:13" ht="15">
      <c r="C205" s="1" t="s">
        <v>8</v>
      </c>
      <c r="D205" s="219">
        <v>5450</v>
      </c>
      <c r="E205" s="49">
        <v>1590435</v>
      </c>
      <c r="F205" s="219">
        <v>5247</v>
      </c>
      <c r="G205" s="49">
        <v>1537781</v>
      </c>
      <c r="H205" s="219">
        <v>5043</v>
      </c>
      <c r="I205" s="49">
        <v>1600103</v>
      </c>
      <c r="J205" s="219">
        <v>4836</v>
      </c>
      <c r="K205" s="49">
        <v>1593527</v>
      </c>
      <c r="L205" s="219">
        <v>4692</v>
      </c>
      <c r="M205" s="49">
        <v>1619654</v>
      </c>
    </row>
    <row r="206" spans="3:13" ht="15">
      <c r="C206" s="1" t="s">
        <v>9</v>
      </c>
      <c r="D206" s="219">
        <v>2491</v>
      </c>
      <c r="E206" s="49">
        <v>818320</v>
      </c>
      <c r="F206" s="219">
        <v>2461</v>
      </c>
      <c r="G206" s="49">
        <v>817302</v>
      </c>
      <c r="H206" s="219">
        <v>2424</v>
      </c>
      <c r="I206" s="49">
        <v>838907</v>
      </c>
      <c r="J206" s="219">
        <v>2329</v>
      </c>
      <c r="K206" s="49">
        <v>825573</v>
      </c>
      <c r="L206" s="219">
        <v>2242</v>
      </c>
      <c r="M206" s="49">
        <v>710228</v>
      </c>
    </row>
    <row r="207" spans="3:13" ht="15">
      <c r="C207" s="1" t="s">
        <v>10</v>
      </c>
      <c r="D207" s="219">
        <v>691</v>
      </c>
      <c r="E207" s="49">
        <v>226219</v>
      </c>
      <c r="F207" s="219">
        <v>675</v>
      </c>
      <c r="G207" s="49">
        <v>208326</v>
      </c>
      <c r="H207" s="219">
        <v>635</v>
      </c>
      <c r="I207" s="49">
        <v>225102</v>
      </c>
      <c r="J207" s="219">
        <v>601</v>
      </c>
      <c r="K207" s="49">
        <v>212222</v>
      </c>
      <c r="L207" s="219">
        <v>582</v>
      </c>
      <c r="M207" s="49">
        <v>205462</v>
      </c>
    </row>
    <row r="208" spans="3:13" ht="15">
      <c r="C208" s="1" t="s">
        <v>11</v>
      </c>
      <c r="D208" s="219">
        <v>16153</v>
      </c>
      <c r="E208" s="49">
        <v>4874277</v>
      </c>
      <c r="F208" s="219">
        <v>15710</v>
      </c>
      <c r="G208" s="49">
        <v>4865297</v>
      </c>
      <c r="H208" s="219">
        <v>15037</v>
      </c>
      <c r="I208" s="49">
        <v>5067519</v>
      </c>
      <c r="J208" s="219">
        <v>14038</v>
      </c>
      <c r="K208" s="49">
        <v>4784300</v>
      </c>
      <c r="L208" s="219">
        <v>13289</v>
      </c>
      <c r="M208" s="49">
        <v>4622962</v>
      </c>
    </row>
    <row r="209" spans="3:13" ht="15">
      <c r="C209" s="1" t="s">
        <v>12</v>
      </c>
      <c r="D209" s="219">
        <v>2572</v>
      </c>
      <c r="E209" s="49">
        <v>932681</v>
      </c>
      <c r="F209" s="219">
        <v>2361</v>
      </c>
      <c r="G209" s="49">
        <v>836383</v>
      </c>
      <c r="H209" s="219">
        <v>2450</v>
      </c>
      <c r="I209" s="49">
        <v>894700</v>
      </c>
      <c r="J209" s="219">
        <v>2294</v>
      </c>
      <c r="K209" s="49">
        <v>934681</v>
      </c>
      <c r="L209" s="219">
        <v>2187</v>
      </c>
      <c r="M209" s="49">
        <v>878815</v>
      </c>
    </row>
    <row r="210" spans="3:13" ht="15">
      <c r="C210" s="1" t="s">
        <v>13</v>
      </c>
      <c r="D210" s="219">
        <v>4122</v>
      </c>
      <c r="E210" s="49">
        <v>1198914</v>
      </c>
      <c r="F210" s="219">
        <v>4043</v>
      </c>
      <c r="G210" s="49">
        <v>1219383</v>
      </c>
      <c r="H210" s="219">
        <v>3920</v>
      </c>
      <c r="I210" s="49">
        <v>1282167</v>
      </c>
      <c r="J210" s="219">
        <v>3734</v>
      </c>
      <c r="K210" s="49">
        <v>1249642</v>
      </c>
      <c r="L210" s="219">
        <v>3583</v>
      </c>
      <c r="M210" s="49">
        <v>1302951</v>
      </c>
    </row>
    <row r="211" spans="3:13" ht="15">
      <c r="C211" s="1" t="s">
        <v>14</v>
      </c>
      <c r="D211" s="219">
        <v>7599</v>
      </c>
      <c r="E211" s="49">
        <v>2101057</v>
      </c>
      <c r="F211" s="219">
        <v>7395</v>
      </c>
      <c r="G211" s="49">
        <v>2092750</v>
      </c>
      <c r="H211" s="219">
        <v>7116</v>
      </c>
      <c r="I211" s="49">
        <v>2153252</v>
      </c>
      <c r="J211" s="219">
        <v>6740</v>
      </c>
      <c r="K211" s="49">
        <v>2159584</v>
      </c>
      <c r="L211" s="219">
        <v>6389</v>
      </c>
      <c r="M211" s="49">
        <v>2025742</v>
      </c>
    </row>
    <row r="212" spans="3:13" ht="15">
      <c r="C212" s="1" t="s">
        <v>15</v>
      </c>
      <c r="D212" s="219">
        <v>1961</v>
      </c>
      <c r="E212" s="49">
        <v>564446</v>
      </c>
      <c r="F212" s="219">
        <v>1935</v>
      </c>
      <c r="G212" s="49">
        <v>606943</v>
      </c>
      <c r="H212" s="219">
        <v>1906</v>
      </c>
      <c r="I212" s="49">
        <v>637733</v>
      </c>
      <c r="J212" s="219">
        <v>1810</v>
      </c>
      <c r="K212" s="49">
        <v>632718</v>
      </c>
      <c r="L212" s="219">
        <v>1728</v>
      </c>
      <c r="M212" s="49">
        <v>618207</v>
      </c>
    </row>
    <row r="213" spans="3:13" ht="15">
      <c r="C213" s="1" t="s">
        <v>16</v>
      </c>
      <c r="D213" s="219">
        <v>2864</v>
      </c>
      <c r="E213" s="49">
        <v>723792</v>
      </c>
      <c r="F213" s="219">
        <v>2786</v>
      </c>
      <c r="G213" s="49">
        <v>742501</v>
      </c>
      <c r="H213" s="219">
        <v>2668</v>
      </c>
      <c r="I213" s="49">
        <v>783098</v>
      </c>
      <c r="J213" s="219">
        <v>2515</v>
      </c>
      <c r="K213" s="49">
        <v>799085</v>
      </c>
      <c r="L213" s="219">
        <v>2380</v>
      </c>
      <c r="M213" s="49">
        <v>730963</v>
      </c>
    </row>
    <row r="214" spans="3:13" ht="15">
      <c r="C214" s="1"/>
      <c r="D214" s="219"/>
      <c r="E214" s="49"/>
      <c r="F214" s="219"/>
      <c r="G214" s="49"/>
      <c r="H214" s="219"/>
      <c r="I214" s="49"/>
      <c r="J214" s="219"/>
      <c r="K214" s="49"/>
      <c r="L214" s="219"/>
      <c r="M214" s="49"/>
    </row>
    <row r="215" spans="3:13" ht="15">
      <c r="C215" s="1" t="s">
        <v>17</v>
      </c>
      <c r="D215" s="219">
        <f>SUM(D197:D213)</f>
        <v>182694</v>
      </c>
      <c r="E215" s="49">
        <f aca="true" t="shared" si="2" ref="E215:M215">SUM(E197:E213)</f>
        <v>53954591</v>
      </c>
      <c r="F215" s="219">
        <f t="shared" si="2"/>
        <v>176570</v>
      </c>
      <c r="G215" s="49">
        <f t="shared" si="2"/>
        <v>54135360</v>
      </c>
      <c r="H215" s="219">
        <f t="shared" si="2"/>
        <v>169870</v>
      </c>
      <c r="I215" s="49">
        <f t="shared" si="2"/>
        <v>55895678</v>
      </c>
      <c r="J215" s="219">
        <f t="shared" si="2"/>
        <v>160879</v>
      </c>
      <c r="K215" s="49">
        <f t="shared" si="2"/>
        <v>54770665</v>
      </c>
      <c r="L215" s="219">
        <f t="shared" si="2"/>
        <v>153332</v>
      </c>
      <c r="M215" s="49">
        <f t="shared" si="2"/>
        <v>36260419</v>
      </c>
    </row>
    <row r="218" spans="3:7" ht="15">
      <c r="C218" s="349" t="s">
        <v>38</v>
      </c>
      <c r="D218" s="257"/>
      <c r="E218" s="257"/>
      <c r="F218" s="257"/>
      <c r="G218" s="257"/>
    </row>
    <row r="219" spans="3:11" ht="15">
      <c r="C219" s="233"/>
      <c r="D219" s="244" t="s">
        <v>33</v>
      </c>
      <c r="E219" s="244"/>
      <c r="F219" s="244" t="s">
        <v>34</v>
      </c>
      <c r="G219" s="244"/>
      <c r="H219" s="244" t="s">
        <v>35</v>
      </c>
      <c r="I219" s="244"/>
      <c r="J219" s="244" t="s">
        <v>36</v>
      </c>
      <c r="K219" s="244"/>
    </row>
    <row r="220" spans="3:11" ht="15">
      <c r="C220" s="233"/>
      <c r="D220" s="216" t="s">
        <v>30</v>
      </c>
      <c r="E220" s="18" t="s">
        <v>31</v>
      </c>
      <c r="F220" s="216" t="s">
        <v>30</v>
      </c>
      <c r="G220" s="18" t="s">
        <v>31</v>
      </c>
      <c r="H220" s="216" t="s">
        <v>30</v>
      </c>
      <c r="I220" s="18" t="s">
        <v>31</v>
      </c>
      <c r="J220" s="216" t="s">
        <v>30</v>
      </c>
      <c r="K220" s="18" t="s">
        <v>31</v>
      </c>
    </row>
    <row r="221" spans="3:11" ht="15">
      <c r="C221" s="1" t="s">
        <v>0</v>
      </c>
      <c r="D221" s="219">
        <f aca="true" t="shared" si="3" ref="D221:D237">+F197-D197</f>
        <v>-2231</v>
      </c>
      <c r="E221" s="49">
        <f aca="true" t="shared" si="4" ref="E221:F236">+G197-E197</f>
        <v>195791</v>
      </c>
      <c r="F221" s="219">
        <f>+H197-F197</f>
        <v>-2311</v>
      </c>
      <c r="G221" s="49">
        <f aca="true" t="shared" si="5" ref="G221:H236">+I197-G197</f>
        <v>199160</v>
      </c>
      <c r="H221" s="219">
        <f>+J197-H197</f>
        <v>-2761</v>
      </c>
      <c r="I221" s="49">
        <f aca="true" t="shared" si="6" ref="I221:J236">+K197-I197</f>
        <v>-590930</v>
      </c>
      <c r="J221" s="219">
        <f>+L197-J197</f>
        <v>-2638</v>
      </c>
      <c r="K221" s="49">
        <f aca="true" t="shared" si="7" ref="K221:K237">+M197-K197</f>
        <v>-16950617</v>
      </c>
    </row>
    <row r="222" spans="3:11" ht="15">
      <c r="C222" s="1" t="s">
        <v>1</v>
      </c>
      <c r="D222" s="219">
        <f t="shared" si="3"/>
        <v>-262</v>
      </c>
      <c r="E222" s="49">
        <f t="shared" si="4"/>
        <v>39298</v>
      </c>
      <c r="F222" s="219">
        <f t="shared" si="4"/>
        <v>-296</v>
      </c>
      <c r="G222" s="49">
        <f t="shared" si="5"/>
        <v>83928</v>
      </c>
      <c r="H222" s="219">
        <f t="shared" si="5"/>
        <v>-293</v>
      </c>
      <c r="I222" s="49">
        <f t="shared" si="6"/>
        <v>28012</v>
      </c>
      <c r="J222" s="219">
        <f t="shared" si="6"/>
        <v>-138</v>
      </c>
      <c r="K222" s="49">
        <f t="shared" si="7"/>
        <v>-33806</v>
      </c>
    </row>
    <row r="223" spans="3:11" ht="15">
      <c r="C223" s="1" t="s">
        <v>2</v>
      </c>
      <c r="D223" s="219">
        <f t="shared" si="3"/>
        <v>-857</v>
      </c>
      <c r="E223" s="49">
        <f t="shared" si="4"/>
        <v>95950</v>
      </c>
      <c r="F223" s="219">
        <f t="shared" si="4"/>
        <v>-793</v>
      </c>
      <c r="G223" s="49">
        <f t="shared" si="5"/>
        <v>178882</v>
      </c>
      <c r="H223" s="219">
        <f t="shared" si="5"/>
        <v>-1058</v>
      </c>
      <c r="I223" s="49">
        <f t="shared" si="6"/>
        <v>-66058</v>
      </c>
      <c r="J223" s="219">
        <f t="shared" si="6"/>
        <v>-1025</v>
      </c>
      <c r="K223" s="49">
        <f t="shared" si="7"/>
        <v>-331449</v>
      </c>
    </row>
    <row r="224" spans="3:11" ht="15">
      <c r="C224" s="1" t="s">
        <v>3</v>
      </c>
      <c r="D224" s="219">
        <f t="shared" si="3"/>
        <v>-211</v>
      </c>
      <c r="E224" s="49">
        <f t="shared" si="4"/>
        <v>95153</v>
      </c>
      <c r="F224" s="219">
        <f t="shared" si="4"/>
        <v>-304</v>
      </c>
      <c r="G224" s="49">
        <f t="shared" si="5"/>
        <v>33047</v>
      </c>
      <c r="H224" s="219">
        <f t="shared" si="5"/>
        <v>-335</v>
      </c>
      <c r="I224" s="49">
        <f t="shared" si="6"/>
        <v>-141056</v>
      </c>
      <c r="J224" s="219">
        <f t="shared" si="6"/>
        <v>-402</v>
      </c>
      <c r="K224" s="49">
        <f t="shared" si="7"/>
        <v>-105786</v>
      </c>
    </row>
    <row r="225" spans="3:11" ht="15">
      <c r="C225" s="1" t="s">
        <v>4</v>
      </c>
      <c r="D225" s="219">
        <f t="shared" si="3"/>
        <v>-191</v>
      </c>
      <c r="E225" s="49">
        <f t="shared" si="4"/>
        <v>-21901</v>
      </c>
      <c r="F225" s="219">
        <f t="shared" si="4"/>
        <v>-153</v>
      </c>
      <c r="G225" s="49">
        <f t="shared" si="5"/>
        <v>27690</v>
      </c>
      <c r="H225" s="219">
        <f t="shared" si="5"/>
        <v>-475</v>
      </c>
      <c r="I225" s="49">
        <f t="shared" si="6"/>
        <v>-74664</v>
      </c>
      <c r="J225" s="219">
        <f t="shared" si="6"/>
        <v>58</v>
      </c>
      <c r="K225" s="49">
        <f t="shared" si="7"/>
        <v>-115984</v>
      </c>
    </row>
    <row r="226" spans="3:11" ht="15">
      <c r="C226" s="1" t="s">
        <v>5</v>
      </c>
      <c r="D226" s="219">
        <f t="shared" si="3"/>
        <v>-126</v>
      </c>
      <c r="E226" s="49">
        <f t="shared" si="4"/>
        <v>-98392</v>
      </c>
      <c r="F226" s="219">
        <f t="shared" si="4"/>
        <v>-335</v>
      </c>
      <c r="G226" s="49">
        <f t="shared" si="5"/>
        <v>66585</v>
      </c>
      <c r="H226" s="219">
        <f t="shared" si="5"/>
        <v>-81</v>
      </c>
      <c r="I226" s="49">
        <f t="shared" si="6"/>
        <v>-37855</v>
      </c>
      <c r="J226" s="219">
        <f t="shared" si="6"/>
        <v>-132</v>
      </c>
      <c r="K226" s="49">
        <f t="shared" si="7"/>
        <v>-52588</v>
      </c>
    </row>
    <row r="227" spans="3:11" ht="15">
      <c r="C227" s="1" t="s">
        <v>6</v>
      </c>
      <c r="D227" s="219">
        <f t="shared" si="3"/>
        <v>-544</v>
      </c>
      <c r="E227" s="49">
        <f t="shared" si="4"/>
        <v>-80807</v>
      </c>
      <c r="F227" s="219">
        <f t="shared" si="4"/>
        <v>-609</v>
      </c>
      <c r="G227" s="49">
        <f t="shared" si="5"/>
        <v>180461</v>
      </c>
      <c r="H227" s="219">
        <f t="shared" si="5"/>
        <v>-792</v>
      </c>
      <c r="I227" s="49">
        <f t="shared" si="6"/>
        <v>98567</v>
      </c>
      <c r="J227" s="219">
        <f t="shared" si="6"/>
        <v>-660</v>
      </c>
      <c r="K227" s="49">
        <f t="shared" si="7"/>
        <v>-338047</v>
      </c>
    </row>
    <row r="228" spans="3:11" ht="15">
      <c r="C228" s="1" t="s">
        <v>7</v>
      </c>
      <c r="D228" s="219">
        <f t="shared" si="3"/>
        <v>-412</v>
      </c>
      <c r="E228" s="49">
        <f t="shared" si="4"/>
        <v>59152</v>
      </c>
      <c r="F228" s="219">
        <f t="shared" si="4"/>
        <v>-485</v>
      </c>
      <c r="G228" s="49">
        <f t="shared" si="5"/>
        <v>434650</v>
      </c>
      <c r="H228" s="219">
        <f t="shared" si="5"/>
        <v>-894</v>
      </c>
      <c r="I228" s="49">
        <f t="shared" si="6"/>
        <v>-49780</v>
      </c>
      <c r="J228" s="219">
        <f t="shared" si="6"/>
        <v>-785</v>
      </c>
      <c r="K228" s="49">
        <f t="shared" si="7"/>
        <v>-105621</v>
      </c>
    </row>
    <row r="229" spans="3:11" ht="15">
      <c r="C229" s="1" t="s">
        <v>8</v>
      </c>
      <c r="D229" s="219">
        <f t="shared" si="3"/>
        <v>-203</v>
      </c>
      <c r="E229" s="49">
        <f t="shared" si="4"/>
        <v>-52654</v>
      </c>
      <c r="F229" s="219">
        <f t="shared" si="4"/>
        <v>-204</v>
      </c>
      <c r="G229" s="49">
        <f t="shared" si="5"/>
        <v>62322</v>
      </c>
      <c r="H229" s="219">
        <f t="shared" si="5"/>
        <v>-207</v>
      </c>
      <c r="I229" s="49">
        <f t="shared" si="6"/>
        <v>-6576</v>
      </c>
      <c r="J229" s="219">
        <f t="shared" si="6"/>
        <v>-144</v>
      </c>
      <c r="K229" s="49">
        <f t="shared" si="7"/>
        <v>26127</v>
      </c>
    </row>
    <row r="230" spans="3:11" ht="15">
      <c r="C230" s="1" t="s">
        <v>9</v>
      </c>
      <c r="D230" s="219">
        <f t="shared" si="3"/>
        <v>-30</v>
      </c>
      <c r="E230" s="49">
        <f t="shared" si="4"/>
        <v>-1018</v>
      </c>
      <c r="F230" s="219">
        <f t="shared" si="4"/>
        <v>-37</v>
      </c>
      <c r="G230" s="49">
        <f t="shared" si="5"/>
        <v>21605</v>
      </c>
      <c r="H230" s="219">
        <f t="shared" si="5"/>
        <v>-95</v>
      </c>
      <c r="I230" s="49">
        <f t="shared" si="6"/>
        <v>-13334</v>
      </c>
      <c r="J230" s="219">
        <f t="shared" si="6"/>
        <v>-87</v>
      </c>
      <c r="K230" s="49">
        <f t="shared" si="7"/>
        <v>-115345</v>
      </c>
    </row>
    <row r="231" spans="3:11" ht="15">
      <c r="C231" s="1" t="s">
        <v>10</v>
      </c>
      <c r="D231" s="219">
        <f t="shared" si="3"/>
        <v>-16</v>
      </c>
      <c r="E231" s="49">
        <f t="shared" si="4"/>
        <v>-17893</v>
      </c>
      <c r="F231" s="219">
        <f t="shared" si="4"/>
        <v>-40</v>
      </c>
      <c r="G231" s="49">
        <f t="shared" si="5"/>
        <v>16776</v>
      </c>
      <c r="H231" s="219">
        <f t="shared" si="5"/>
        <v>-34</v>
      </c>
      <c r="I231" s="49">
        <f t="shared" si="6"/>
        <v>-12880</v>
      </c>
      <c r="J231" s="219">
        <f t="shared" si="6"/>
        <v>-19</v>
      </c>
      <c r="K231" s="49">
        <f t="shared" si="7"/>
        <v>-6760</v>
      </c>
    </row>
    <row r="232" spans="3:11" ht="15">
      <c r="C232" s="1" t="s">
        <v>11</v>
      </c>
      <c r="D232" s="219">
        <f t="shared" si="3"/>
        <v>-443</v>
      </c>
      <c r="E232" s="49">
        <f t="shared" si="4"/>
        <v>-8980</v>
      </c>
      <c r="F232" s="219">
        <f t="shared" si="4"/>
        <v>-673</v>
      </c>
      <c r="G232" s="49">
        <f t="shared" si="5"/>
        <v>202222</v>
      </c>
      <c r="H232" s="219">
        <f t="shared" si="5"/>
        <v>-999</v>
      </c>
      <c r="I232" s="49">
        <f t="shared" si="6"/>
        <v>-283219</v>
      </c>
      <c r="J232" s="219">
        <f t="shared" si="6"/>
        <v>-749</v>
      </c>
      <c r="K232" s="49">
        <f t="shared" si="7"/>
        <v>-161338</v>
      </c>
    </row>
    <row r="233" spans="3:11" ht="15">
      <c r="C233" s="1" t="s">
        <v>12</v>
      </c>
      <c r="D233" s="219">
        <f t="shared" si="3"/>
        <v>-211</v>
      </c>
      <c r="E233" s="49">
        <f t="shared" si="4"/>
        <v>-96298</v>
      </c>
      <c r="F233" s="219">
        <f t="shared" si="4"/>
        <v>89</v>
      </c>
      <c r="G233" s="49">
        <f t="shared" si="5"/>
        <v>58317</v>
      </c>
      <c r="H233" s="219">
        <f t="shared" si="5"/>
        <v>-156</v>
      </c>
      <c r="I233" s="49">
        <f t="shared" si="6"/>
        <v>39981</v>
      </c>
      <c r="J233" s="219">
        <f t="shared" si="6"/>
        <v>-107</v>
      </c>
      <c r="K233" s="49">
        <f t="shared" si="7"/>
        <v>-55866</v>
      </c>
    </row>
    <row r="234" spans="3:11" ht="15">
      <c r="C234" s="1" t="s">
        <v>13</v>
      </c>
      <c r="D234" s="219">
        <f t="shared" si="3"/>
        <v>-79</v>
      </c>
      <c r="E234" s="49">
        <f t="shared" si="4"/>
        <v>20469</v>
      </c>
      <c r="F234" s="219">
        <f t="shared" si="4"/>
        <v>-123</v>
      </c>
      <c r="G234" s="49">
        <f t="shared" si="5"/>
        <v>62784</v>
      </c>
      <c r="H234" s="219">
        <f t="shared" si="5"/>
        <v>-186</v>
      </c>
      <c r="I234" s="49">
        <f t="shared" si="6"/>
        <v>-32525</v>
      </c>
      <c r="J234" s="219">
        <f t="shared" si="6"/>
        <v>-151</v>
      </c>
      <c r="K234" s="49">
        <f t="shared" si="7"/>
        <v>53309</v>
      </c>
    </row>
    <row r="235" spans="3:11" ht="15">
      <c r="C235" s="1" t="s">
        <v>14</v>
      </c>
      <c r="D235" s="219">
        <f t="shared" si="3"/>
        <v>-204</v>
      </c>
      <c r="E235" s="49">
        <f t="shared" si="4"/>
        <v>-8307</v>
      </c>
      <c r="F235" s="219">
        <f t="shared" si="4"/>
        <v>-279</v>
      </c>
      <c r="G235" s="49">
        <f t="shared" si="5"/>
        <v>60502</v>
      </c>
      <c r="H235" s="219">
        <f t="shared" si="5"/>
        <v>-376</v>
      </c>
      <c r="I235" s="49">
        <f t="shared" si="6"/>
        <v>6332</v>
      </c>
      <c r="J235" s="219">
        <f t="shared" si="6"/>
        <v>-351</v>
      </c>
      <c r="K235" s="49">
        <f t="shared" si="7"/>
        <v>-133842</v>
      </c>
    </row>
    <row r="236" spans="3:11" ht="15">
      <c r="C236" s="1" t="s">
        <v>15</v>
      </c>
      <c r="D236" s="219">
        <f t="shared" si="3"/>
        <v>-26</v>
      </c>
      <c r="E236" s="49">
        <f t="shared" si="4"/>
        <v>42497</v>
      </c>
      <c r="F236" s="219">
        <f t="shared" si="4"/>
        <v>-29</v>
      </c>
      <c r="G236" s="49">
        <f t="shared" si="5"/>
        <v>30790</v>
      </c>
      <c r="H236" s="219">
        <f t="shared" si="5"/>
        <v>-96</v>
      </c>
      <c r="I236" s="49">
        <f t="shared" si="6"/>
        <v>-5015</v>
      </c>
      <c r="J236" s="219">
        <f t="shared" si="6"/>
        <v>-82</v>
      </c>
      <c r="K236" s="49">
        <f t="shared" si="7"/>
        <v>-14511</v>
      </c>
    </row>
    <row r="237" spans="3:11" ht="15">
      <c r="C237" s="1" t="s">
        <v>16</v>
      </c>
      <c r="D237" s="219">
        <f t="shared" si="3"/>
        <v>-78</v>
      </c>
      <c r="E237" s="49">
        <f aca="true" t="shared" si="8" ref="E237:J237">+G213-E213</f>
        <v>18709</v>
      </c>
      <c r="F237" s="219">
        <f t="shared" si="8"/>
        <v>-118</v>
      </c>
      <c r="G237" s="49">
        <f t="shared" si="8"/>
        <v>40597</v>
      </c>
      <c r="H237" s="219">
        <f t="shared" si="8"/>
        <v>-153</v>
      </c>
      <c r="I237" s="49">
        <f t="shared" si="8"/>
        <v>15987</v>
      </c>
      <c r="J237" s="219">
        <f t="shared" si="8"/>
        <v>-135</v>
      </c>
      <c r="K237" s="49">
        <f t="shared" si="7"/>
        <v>-68122</v>
      </c>
    </row>
    <row r="238" spans="3:11" ht="15">
      <c r="C238" s="1"/>
      <c r="D238" s="219"/>
      <c r="E238" s="49"/>
      <c r="F238" s="219"/>
      <c r="G238" s="49"/>
      <c r="H238" s="219"/>
      <c r="I238" s="49"/>
      <c r="J238" s="219"/>
      <c r="K238" s="49"/>
    </row>
    <row r="239" spans="3:11" ht="15">
      <c r="C239" s="1" t="s">
        <v>17</v>
      </c>
      <c r="D239" s="219">
        <f aca="true" t="shared" si="9" ref="D239:K239">+F215-D215</f>
        <v>-6124</v>
      </c>
      <c r="E239" s="49">
        <f t="shared" si="9"/>
        <v>180769</v>
      </c>
      <c r="F239" s="219">
        <f t="shared" si="9"/>
        <v>-6700</v>
      </c>
      <c r="G239" s="49">
        <f t="shared" si="9"/>
        <v>1760318</v>
      </c>
      <c r="H239" s="219">
        <f t="shared" si="9"/>
        <v>-8991</v>
      </c>
      <c r="I239" s="49">
        <f t="shared" si="9"/>
        <v>-1125013</v>
      </c>
      <c r="J239" s="219">
        <f t="shared" si="9"/>
        <v>-7547</v>
      </c>
      <c r="K239" s="49">
        <f t="shared" si="9"/>
        <v>-18510246</v>
      </c>
    </row>
    <row r="252" ht="15">
      <c r="J252" s="225" t="s">
        <v>484</v>
      </c>
    </row>
    <row r="255" spans="3:5" ht="15">
      <c r="C255" s="232" t="s">
        <v>39</v>
      </c>
      <c r="D255" s="232"/>
      <c r="E255" s="232"/>
    </row>
    <row r="256" spans="3:8" ht="15">
      <c r="C256" s="257" t="s">
        <v>45</v>
      </c>
      <c r="D256" s="257"/>
      <c r="E256" s="257"/>
      <c r="F256" s="257"/>
      <c r="G256" s="257"/>
      <c r="H256" s="257"/>
    </row>
    <row r="257" spans="3:14" ht="15">
      <c r="C257" s="233"/>
      <c r="D257" s="271" t="s">
        <v>40</v>
      </c>
      <c r="E257" s="271"/>
      <c r="F257" s="271" t="s">
        <v>41</v>
      </c>
      <c r="G257" s="271"/>
      <c r="H257" s="271" t="s">
        <v>42</v>
      </c>
      <c r="I257" s="271"/>
      <c r="J257" s="271" t="s">
        <v>43</v>
      </c>
      <c r="K257" s="271"/>
      <c r="L257" s="271" t="s">
        <v>44</v>
      </c>
      <c r="M257" s="271"/>
      <c r="N257" s="381" t="s">
        <v>59</v>
      </c>
    </row>
    <row r="258" spans="3:14" ht="15">
      <c r="C258" s="233"/>
      <c r="D258" s="216" t="s">
        <v>19</v>
      </c>
      <c r="E258" s="18" t="s">
        <v>26</v>
      </c>
      <c r="F258" s="216" t="s">
        <v>19</v>
      </c>
      <c r="G258" s="18" t="s">
        <v>26</v>
      </c>
      <c r="H258" s="216" t="s">
        <v>19</v>
      </c>
      <c r="I258" s="18" t="s">
        <v>26</v>
      </c>
      <c r="J258" s="216" t="s">
        <v>19</v>
      </c>
      <c r="K258" s="18" t="s">
        <v>26</v>
      </c>
      <c r="L258" s="216" t="s">
        <v>19</v>
      </c>
      <c r="M258" s="18" t="s">
        <v>26</v>
      </c>
      <c r="N258" s="382"/>
    </row>
    <row r="259" spans="3:14" ht="15">
      <c r="C259" s="1" t="s">
        <v>0</v>
      </c>
      <c r="D259" s="6"/>
      <c r="E259" s="22"/>
      <c r="F259" s="6"/>
      <c r="G259" s="22"/>
      <c r="H259" s="6"/>
      <c r="I259" s="22"/>
      <c r="J259" s="6"/>
      <c r="K259" s="22"/>
      <c r="L259" s="6"/>
      <c r="M259" s="22"/>
      <c r="N259" s="40">
        <f>+L259+J259+H259+F259+D259</f>
        <v>0</v>
      </c>
    </row>
    <row r="260" spans="3:14" ht="15">
      <c r="C260" s="1" t="s">
        <v>1</v>
      </c>
      <c r="D260" s="6"/>
      <c r="E260" s="22"/>
      <c r="F260" s="6"/>
      <c r="G260" s="22"/>
      <c r="H260" s="6"/>
      <c r="I260" s="22"/>
      <c r="J260" s="6"/>
      <c r="K260" s="22"/>
      <c r="L260" s="6"/>
      <c r="M260" s="22"/>
      <c r="N260" s="40">
        <f aca="true" t="shared" si="10" ref="N260:N275">+L260+J260+H260+F260+D260</f>
        <v>0</v>
      </c>
    </row>
    <row r="261" spans="3:15" ht="15">
      <c r="C261" s="1" t="s">
        <v>2</v>
      </c>
      <c r="D261" s="6"/>
      <c r="E261" s="22"/>
      <c r="F261" s="6"/>
      <c r="G261" s="22"/>
      <c r="H261" s="6"/>
      <c r="I261" s="22"/>
      <c r="J261" s="6"/>
      <c r="K261" s="22"/>
      <c r="L261" s="6"/>
      <c r="M261" s="22"/>
      <c r="N261" s="40">
        <f t="shared" si="10"/>
        <v>0</v>
      </c>
      <c r="O261" t="s">
        <v>455</v>
      </c>
    </row>
    <row r="262" spans="3:15" ht="15">
      <c r="C262" s="1" t="s">
        <v>3</v>
      </c>
      <c r="D262" s="6"/>
      <c r="E262" s="22"/>
      <c r="F262" s="6"/>
      <c r="G262" s="22"/>
      <c r="H262" s="6"/>
      <c r="I262" s="22"/>
      <c r="J262" s="6"/>
      <c r="K262" s="22"/>
      <c r="L262" s="6"/>
      <c r="M262" s="22"/>
      <c r="N262" s="40">
        <f t="shared" si="10"/>
        <v>0</v>
      </c>
      <c r="O262" t="s">
        <v>456</v>
      </c>
    </row>
    <row r="263" spans="3:15" ht="15">
      <c r="C263" s="1" t="s">
        <v>4</v>
      </c>
      <c r="D263" s="6"/>
      <c r="E263" s="22"/>
      <c r="F263" s="6"/>
      <c r="G263" s="22"/>
      <c r="H263" s="6"/>
      <c r="I263" s="22"/>
      <c r="J263" s="6"/>
      <c r="K263" s="22"/>
      <c r="L263" s="6"/>
      <c r="M263" s="22"/>
      <c r="N263" s="40">
        <f t="shared" si="10"/>
        <v>0</v>
      </c>
      <c r="O263" t="s">
        <v>450</v>
      </c>
    </row>
    <row r="264" spans="3:15" ht="15">
      <c r="C264" s="1" t="s">
        <v>5</v>
      </c>
      <c r="D264" s="6"/>
      <c r="E264" s="22"/>
      <c r="F264" s="6"/>
      <c r="G264" s="22"/>
      <c r="H264" s="6"/>
      <c r="I264" s="22"/>
      <c r="J264" s="6"/>
      <c r="K264" s="22"/>
      <c r="L264" s="6"/>
      <c r="M264" s="22"/>
      <c r="N264" s="40">
        <f t="shared" si="10"/>
        <v>0</v>
      </c>
      <c r="O264" t="s">
        <v>379</v>
      </c>
    </row>
    <row r="265" spans="3:15" ht="15">
      <c r="C265" s="1" t="s">
        <v>6</v>
      </c>
      <c r="D265" s="6"/>
      <c r="E265" s="22"/>
      <c r="F265" s="6"/>
      <c r="G265" s="22"/>
      <c r="H265" s="6"/>
      <c r="I265" s="22"/>
      <c r="J265" s="6"/>
      <c r="K265" s="22"/>
      <c r="L265" s="6"/>
      <c r="M265" s="22"/>
      <c r="N265" s="40">
        <f t="shared" si="10"/>
        <v>0</v>
      </c>
      <c r="O265" s="135" t="s">
        <v>457</v>
      </c>
    </row>
    <row r="266" spans="3:14" ht="15">
      <c r="C266" s="1" t="s">
        <v>7</v>
      </c>
      <c r="D266" s="6"/>
      <c r="E266" s="22"/>
      <c r="F266" s="6"/>
      <c r="G266" s="22"/>
      <c r="H266" s="6"/>
      <c r="I266" s="22"/>
      <c r="J266" s="6"/>
      <c r="K266" s="22"/>
      <c r="L266" s="6"/>
      <c r="M266" s="22"/>
      <c r="N266" s="40">
        <f t="shared" si="10"/>
        <v>0</v>
      </c>
    </row>
    <row r="267" spans="3:14" ht="15">
      <c r="C267" s="1" t="s">
        <v>8</v>
      </c>
      <c r="D267" s="6"/>
      <c r="E267" s="22"/>
      <c r="F267" s="6"/>
      <c r="G267" s="22"/>
      <c r="H267" s="6"/>
      <c r="I267" s="22"/>
      <c r="J267" s="6"/>
      <c r="K267" s="22"/>
      <c r="L267" s="6"/>
      <c r="M267" s="22"/>
      <c r="N267" s="40">
        <f t="shared" si="10"/>
        <v>0</v>
      </c>
    </row>
    <row r="268" spans="3:15" ht="15">
      <c r="C268" s="1" t="s">
        <v>9</v>
      </c>
      <c r="D268" s="6"/>
      <c r="E268" s="22"/>
      <c r="F268" s="6"/>
      <c r="G268" s="22"/>
      <c r="H268" s="6"/>
      <c r="I268" s="22"/>
      <c r="J268" s="6"/>
      <c r="K268" s="22"/>
      <c r="L268" s="6"/>
      <c r="M268" s="22"/>
      <c r="N268" s="40">
        <f t="shared" si="10"/>
        <v>0</v>
      </c>
      <c r="O268" t="s">
        <v>379</v>
      </c>
    </row>
    <row r="269" spans="3:15" ht="15">
      <c r="C269" s="1" t="s">
        <v>10</v>
      </c>
      <c r="D269" s="6"/>
      <c r="E269" s="22"/>
      <c r="F269" s="6"/>
      <c r="G269" s="22"/>
      <c r="H269" s="6"/>
      <c r="I269" s="22"/>
      <c r="J269" s="6"/>
      <c r="K269" s="22"/>
      <c r="L269" s="6"/>
      <c r="M269" s="22"/>
      <c r="N269" s="40">
        <f t="shared" si="10"/>
        <v>0</v>
      </c>
      <c r="O269" t="s">
        <v>387</v>
      </c>
    </row>
    <row r="270" spans="3:14" ht="15">
      <c r="C270" s="1" t="s">
        <v>11</v>
      </c>
      <c r="D270" s="6"/>
      <c r="E270" s="22"/>
      <c r="F270" s="6"/>
      <c r="G270" s="22"/>
      <c r="H270" s="6"/>
      <c r="I270" s="22"/>
      <c r="J270" s="6"/>
      <c r="K270" s="22"/>
      <c r="L270" s="6"/>
      <c r="M270" s="22"/>
      <c r="N270" s="40">
        <f t="shared" si="10"/>
        <v>0</v>
      </c>
    </row>
    <row r="271" spans="3:14" ht="15">
      <c r="C271" s="1" t="s">
        <v>12</v>
      </c>
      <c r="D271" s="6">
        <v>893</v>
      </c>
      <c r="E271" s="22"/>
      <c r="F271" s="6">
        <v>367</v>
      </c>
      <c r="G271" s="22"/>
      <c r="H271" s="6">
        <v>196</v>
      </c>
      <c r="I271" s="22"/>
      <c r="J271" s="6">
        <v>75</v>
      </c>
      <c r="K271" s="22"/>
      <c r="L271" s="6">
        <v>100</v>
      </c>
      <c r="M271" s="22"/>
      <c r="N271" s="40">
        <f t="shared" si="10"/>
        <v>1631</v>
      </c>
    </row>
    <row r="272" spans="3:14" ht="15">
      <c r="C272" s="1" t="s">
        <v>13</v>
      </c>
      <c r="D272" s="6">
        <v>1175</v>
      </c>
      <c r="E272" s="22"/>
      <c r="F272" s="6">
        <v>576</v>
      </c>
      <c r="G272" s="22"/>
      <c r="H272" s="6">
        <v>275</v>
      </c>
      <c r="I272" s="22"/>
      <c r="J272" s="6">
        <v>123</v>
      </c>
      <c r="K272" s="22"/>
      <c r="L272" s="6">
        <v>135</v>
      </c>
      <c r="M272" s="22"/>
      <c r="N272" s="40">
        <f t="shared" si="10"/>
        <v>2284</v>
      </c>
    </row>
    <row r="273" spans="3:14" ht="15">
      <c r="C273" s="1" t="s">
        <v>14</v>
      </c>
      <c r="D273" s="6">
        <v>1474</v>
      </c>
      <c r="E273" s="22">
        <v>0.9325</v>
      </c>
      <c r="F273" s="6">
        <v>760</v>
      </c>
      <c r="G273" s="22">
        <v>0.9507</v>
      </c>
      <c r="H273" s="6">
        <v>419</v>
      </c>
      <c r="I273" s="22">
        <v>0.9818</v>
      </c>
      <c r="J273" s="6">
        <v>244</v>
      </c>
      <c r="K273" s="22">
        <v>0.954</v>
      </c>
      <c r="L273" s="6">
        <v>329</v>
      </c>
      <c r="M273" s="22">
        <v>0.9695</v>
      </c>
      <c r="N273" s="40">
        <f t="shared" si="10"/>
        <v>3226</v>
      </c>
    </row>
    <row r="274" spans="3:15" ht="15">
      <c r="C274" s="1" t="s">
        <v>15</v>
      </c>
      <c r="D274" s="6"/>
      <c r="E274" s="22"/>
      <c r="F274" s="6"/>
      <c r="G274" s="22"/>
      <c r="H274" s="6"/>
      <c r="I274" s="22"/>
      <c r="J274" s="6"/>
      <c r="K274" s="22"/>
      <c r="L274" s="6"/>
      <c r="M274" s="22"/>
      <c r="N274" s="40">
        <f t="shared" si="10"/>
        <v>0</v>
      </c>
      <c r="O274" t="s">
        <v>387</v>
      </c>
    </row>
    <row r="275" spans="3:14" ht="15">
      <c r="C275" s="1" t="s">
        <v>16</v>
      </c>
      <c r="D275" s="6">
        <v>907</v>
      </c>
      <c r="E275" s="22"/>
      <c r="F275" s="6">
        <v>394</v>
      </c>
      <c r="G275" s="22"/>
      <c r="H275" s="6">
        <v>193</v>
      </c>
      <c r="I275" s="22"/>
      <c r="J275" s="6">
        <v>87</v>
      </c>
      <c r="K275" s="22"/>
      <c r="L275" s="6">
        <v>99</v>
      </c>
      <c r="M275" s="22"/>
      <c r="N275" s="40">
        <f t="shared" si="10"/>
        <v>1680</v>
      </c>
    </row>
    <row r="276" spans="3:14" ht="15">
      <c r="C276" s="1"/>
      <c r="D276" s="6"/>
      <c r="E276" s="22"/>
      <c r="F276" s="6"/>
      <c r="G276" s="22"/>
      <c r="H276" s="6"/>
      <c r="I276" s="22"/>
      <c r="J276" s="6"/>
      <c r="K276" s="22"/>
      <c r="L276" s="6"/>
      <c r="M276" s="22"/>
      <c r="N276" s="40"/>
    </row>
    <row r="277" spans="3:14" ht="15">
      <c r="C277" s="1" t="s">
        <v>17</v>
      </c>
      <c r="D277" s="6">
        <f>SUM(D259:D275)</f>
        <v>4449</v>
      </c>
      <c r="E277" s="22">
        <f>AVERAGE(E259:E275)</f>
        <v>0.9325</v>
      </c>
      <c r="F277" s="6">
        <f>SUM(F259:F275)</f>
        <v>2097</v>
      </c>
      <c r="G277" s="22">
        <f>AVERAGE(G259:G275)</f>
        <v>0.9507</v>
      </c>
      <c r="H277" s="6">
        <f>SUM(H259:H275)</f>
        <v>1083</v>
      </c>
      <c r="I277" s="22">
        <f>AVERAGE(I259:I275)</f>
        <v>0.9818</v>
      </c>
      <c r="J277" s="6">
        <f>SUM(J259:J275)</f>
        <v>529</v>
      </c>
      <c r="K277" s="22">
        <f>AVERAGE(K259:K275)</f>
        <v>0.954</v>
      </c>
      <c r="L277" s="6">
        <f>SUM(L259:L275)</f>
        <v>663</v>
      </c>
      <c r="M277" s="22">
        <f>AVERAGE(M259:M275)</f>
        <v>0.9695</v>
      </c>
      <c r="N277" s="40">
        <f>SUM(N259:N275)</f>
        <v>8821</v>
      </c>
    </row>
    <row r="278" spans="3:15" ht="15">
      <c r="C278" s="19"/>
      <c r="D278" s="20"/>
      <c r="E278" s="26"/>
      <c r="F278" s="20"/>
      <c r="G278" s="26"/>
      <c r="H278" s="20"/>
      <c r="I278" s="26"/>
      <c r="J278" s="20"/>
      <c r="K278" s="26"/>
      <c r="L278" s="20"/>
      <c r="M278" s="26"/>
      <c r="N278" s="29"/>
      <c r="O278" s="26"/>
    </row>
    <row r="279" spans="3:15" ht="15">
      <c r="C279" s="19"/>
      <c r="D279" s="20"/>
      <c r="E279" s="26"/>
      <c r="F279" s="20"/>
      <c r="G279" s="26"/>
      <c r="H279" s="20"/>
      <c r="I279" s="26"/>
      <c r="J279" s="20"/>
      <c r="K279" s="26"/>
      <c r="L279" s="20"/>
      <c r="M279" s="26"/>
      <c r="N279" s="29"/>
      <c r="O279" s="26"/>
    </row>
    <row r="280" spans="3:15" ht="15">
      <c r="C280" s="19"/>
      <c r="D280" s="20"/>
      <c r="E280" s="26"/>
      <c r="F280" s="20"/>
      <c r="G280" s="26"/>
      <c r="H280" s="20"/>
      <c r="I280" s="26"/>
      <c r="J280" s="20"/>
      <c r="K280" s="26"/>
      <c r="L280" s="20"/>
      <c r="M280" s="26"/>
      <c r="N280" s="29"/>
      <c r="O280" s="26"/>
    </row>
    <row r="281" spans="3:15" ht="15">
      <c r="C281" s="19"/>
      <c r="D281" s="20"/>
      <c r="E281" s="26"/>
      <c r="F281" s="20"/>
      <c r="G281" s="26"/>
      <c r="H281" s="20"/>
      <c r="I281" s="26"/>
      <c r="J281" s="20"/>
      <c r="K281" s="26"/>
      <c r="L281" s="20"/>
      <c r="M281" s="26"/>
      <c r="N281" s="29"/>
      <c r="O281" s="26"/>
    </row>
    <row r="282" spans="3:15" ht="15">
      <c r="C282" s="19"/>
      <c r="D282" s="20"/>
      <c r="E282" s="26"/>
      <c r="F282" s="20"/>
      <c r="G282" s="26"/>
      <c r="H282" s="20"/>
      <c r="I282" s="26"/>
      <c r="J282" s="20"/>
      <c r="K282" s="26"/>
      <c r="L282" s="20"/>
      <c r="M282" s="26"/>
      <c r="N282" s="29"/>
      <c r="O282" s="26"/>
    </row>
    <row r="283" spans="3:15" ht="15">
      <c r="C283" s="19"/>
      <c r="D283" s="20"/>
      <c r="E283" s="26"/>
      <c r="F283" s="20"/>
      <c r="G283" s="26"/>
      <c r="H283" s="20"/>
      <c r="I283" s="26"/>
      <c r="J283" s="20"/>
      <c r="K283" s="26"/>
      <c r="L283" s="20"/>
      <c r="M283" s="26"/>
      <c r="N283" s="29"/>
      <c r="O283" s="26"/>
    </row>
    <row r="284" spans="3:15" ht="15">
      <c r="C284" s="19"/>
      <c r="D284" s="20"/>
      <c r="E284" s="26"/>
      <c r="F284" s="20"/>
      <c r="G284" s="26"/>
      <c r="H284" s="20"/>
      <c r="I284" s="26"/>
      <c r="J284" s="20"/>
      <c r="K284" s="26"/>
      <c r="L284" s="20"/>
      <c r="M284" s="26"/>
      <c r="N284" s="29"/>
      <c r="O284" s="26"/>
    </row>
    <row r="285" spans="3:15" ht="15">
      <c r="C285" s="349" t="s">
        <v>60</v>
      </c>
      <c r="D285" s="257"/>
      <c r="E285" s="26"/>
      <c r="F285" s="20"/>
      <c r="G285" s="26"/>
      <c r="H285" s="20"/>
      <c r="I285" s="26"/>
      <c r="J285" s="20"/>
      <c r="K285" s="26"/>
      <c r="L285" s="20"/>
      <c r="M285" s="26"/>
      <c r="N285" s="29"/>
      <c r="O285" s="26"/>
    </row>
    <row r="286" spans="3:15" ht="15">
      <c r="C286" s="1"/>
      <c r="D286" s="30" t="s">
        <v>61</v>
      </c>
      <c r="E286" s="31" t="s">
        <v>62</v>
      </c>
      <c r="F286" s="30" t="s">
        <v>63</v>
      </c>
      <c r="G286" s="31" t="s">
        <v>64</v>
      </c>
      <c r="H286" s="30" t="s">
        <v>65</v>
      </c>
      <c r="I286" s="26"/>
      <c r="J286" s="20"/>
      <c r="K286" s="26"/>
      <c r="L286" s="20"/>
      <c r="M286" s="26"/>
      <c r="N286" s="29"/>
      <c r="O286" s="26"/>
    </row>
    <row r="287" spans="3:15" ht="15">
      <c r="C287" s="1" t="s">
        <v>0</v>
      </c>
      <c r="D287" s="183" t="e">
        <f>+D259/N259</f>
        <v>#DIV/0!</v>
      </c>
      <c r="E287" s="183" t="e">
        <f aca="true" t="shared" si="11" ref="E287:E303">+F259/N259</f>
        <v>#DIV/0!</v>
      </c>
      <c r="F287" s="183" t="e">
        <f aca="true" t="shared" si="12" ref="F287:F303">+H259/N259</f>
        <v>#DIV/0!</v>
      </c>
      <c r="G287" s="183" t="e">
        <f aca="true" t="shared" si="13" ref="G287:G303">+J259/N259</f>
        <v>#DIV/0!</v>
      </c>
      <c r="H287" s="183" t="e">
        <f aca="true" t="shared" si="14" ref="H287:H303">+L259/N259</f>
        <v>#DIV/0!</v>
      </c>
      <c r="I287" s="26"/>
      <c r="J287" s="20"/>
      <c r="K287" s="26"/>
      <c r="L287" s="20"/>
      <c r="M287" s="26"/>
      <c r="N287" s="29"/>
      <c r="O287" s="26"/>
    </row>
    <row r="288" spans="3:15" ht="15">
      <c r="C288" s="1" t="s">
        <v>1</v>
      </c>
      <c r="D288" s="183" t="e">
        <f aca="true" t="shared" si="15" ref="D288:D303">+D260/N260</f>
        <v>#DIV/0!</v>
      </c>
      <c r="E288" s="183" t="e">
        <f t="shared" si="11"/>
        <v>#DIV/0!</v>
      </c>
      <c r="F288" s="183" t="e">
        <f t="shared" si="12"/>
        <v>#DIV/0!</v>
      </c>
      <c r="G288" s="183" t="e">
        <f t="shared" si="13"/>
        <v>#DIV/0!</v>
      </c>
      <c r="H288" s="183" t="e">
        <f t="shared" si="14"/>
        <v>#DIV/0!</v>
      </c>
      <c r="I288" s="26"/>
      <c r="J288" s="20"/>
      <c r="K288" s="26"/>
      <c r="L288" s="20"/>
      <c r="M288" s="26"/>
      <c r="N288" s="29"/>
      <c r="O288" s="26"/>
    </row>
    <row r="289" spans="3:15" ht="15">
      <c r="C289" s="1" t="s">
        <v>2</v>
      </c>
      <c r="D289" s="183" t="e">
        <f t="shared" si="15"/>
        <v>#DIV/0!</v>
      </c>
      <c r="E289" s="183" t="e">
        <f t="shared" si="11"/>
        <v>#DIV/0!</v>
      </c>
      <c r="F289" s="183" t="e">
        <f t="shared" si="12"/>
        <v>#DIV/0!</v>
      </c>
      <c r="G289" s="183" t="e">
        <f t="shared" si="13"/>
        <v>#DIV/0!</v>
      </c>
      <c r="H289" s="183" t="e">
        <f t="shared" si="14"/>
        <v>#DIV/0!</v>
      </c>
      <c r="I289" s="26"/>
      <c r="J289" s="20"/>
      <c r="K289" s="26"/>
      <c r="L289" s="20"/>
      <c r="M289" s="26"/>
      <c r="N289" s="29"/>
      <c r="O289" s="26"/>
    </row>
    <row r="290" spans="3:15" ht="15">
      <c r="C290" s="1" t="s">
        <v>3</v>
      </c>
      <c r="D290" s="183" t="e">
        <f t="shared" si="15"/>
        <v>#DIV/0!</v>
      </c>
      <c r="E290" s="183" t="e">
        <f t="shared" si="11"/>
        <v>#DIV/0!</v>
      </c>
      <c r="F290" s="183" t="e">
        <f t="shared" si="12"/>
        <v>#DIV/0!</v>
      </c>
      <c r="G290" s="183" t="e">
        <f t="shared" si="13"/>
        <v>#DIV/0!</v>
      </c>
      <c r="H290" s="183" t="e">
        <f t="shared" si="14"/>
        <v>#DIV/0!</v>
      </c>
      <c r="I290" s="26"/>
      <c r="J290" s="20"/>
      <c r="K290" s="26"/>
      <c r="L290" s="20"/>
      <c r="M290" s="26"/>
      <c r="N290" s="29"/>
      <c r="O290" s="26"/>
    </row>
    <row r="291" spans="3:15" ht="15">
      <c r="C291" s="1" t="s">
        <v>4</v>
      </c>
      <c r="D291" s="183" t="e">
        <f t="shared" si="15"/>
        <v>#DIV/0!</v>
      </c>
      <c r="E291" s="183" t="e">
        <f t="shared" si="11"/>
        <v>#DIV/0!</v>
      </c>
      <c r="F291" s="183" t="e">
        <f t="shared" si="12"/>
        <v>#DIV/0!</v>
      </c>
      <c r="G291" s="183" t="e">
        <f t="shared" si="13"/>
        <v>#DIV/0!</v>
      </c>
      <c r="H291" s="183" t="e">
        <f t="shared" si="14"/>
        <v>#DIV/0!</v>
      </c>
      <c r="I291" s="26"/>
      <c r="J291" s="20"/>
      <c r="K291" s="26"/>
      <c r="L291" s="20"/>
      <c r="M291" s="26"/>
      <c r="N291" s="29"/>
      <c r="O291" s="26"/>
    </row>
    <row r="292" spans="3:15" ht="15">
      <c r="C292" s="1" t="s">
        <v>5</v>
      </c>
      <c r="D292" s="183" t="e">
        <f t="shared" si="15"/>
        <v>#DIV/0!</v>
      </c>
      <c r="E292" s="183" t="e">
        <f t="shared" si="11"/>
        <v>#DIV/0!</v>
      </c>
      <c r="F292" s="183" t="e">
        <f t="shared" si="12"/>
        <v>#DIV/0!</v>
      </c>
      <c r="G292" s="183" t="e">
        <f t="shared" si="13"/>
        <v>#DIV/0!</v>
      </c>
      <c r="H292" s="183" t="e">
        <f t="shared" si="14"/>
        <v>#DIV/0!</v>
      </c>
      <c r="I292" s="26"/>
      <c r="J292" s="20"/>
      <c r="K292" s="26"/>
      <c r="L292" s="20"/>
      <c r="M292" s="26"/>
      <c r="N292" s="29"/>
      <c r="O292" s="26"/>
    </row>
    <row r="293" spans="3:15" ht="15">
      <c r="C293" s="1" t="s">
        <v>6</v>
      </c>
      <c r="D293" s="183" t="e">
        <f t="shared" si="15"/>
        <v>#DIV/0!</v>
      </c>
      <c r="E293" s="183" t="e">
        <f t="shared" si="11"/>
        <v>#DIV/0!</v>
      </c>
      <c r="F293" s="183" t="e">
        <f t="shared" si="12"/>
        <v>#DIV/0!</v>
      </c>
      <c r="G293" s="183" t="e">
        <f t="shared" si="13"/>
        <v>#DIV/0!</v>
      </c>
      <c r="H293" s="183" t="e">
        <f t="shared" si="14"/>
        <v>#DIV/0!</v>
      </c>
      <c r="I293" s="26"/>
      <c r="J293" s="20"/>
      <c r="K293" s="26"/>
      <c r="L293" s="20"/>
      <c r="M293" s="26"/>
      <c r="N293" s="29"/>
      <c r="O293" s="26"/>
    </row>
    <row r="294" spans="3:15" ht="15">
      <c r="C294" s="1" t="s">
        <v>7</v>
      </c>
      <c r="D294" s="183" t="e">
        <f t="shared" si="15"/>
        <v>#DIV/0!</v>
      </c>
      <c r="E294" s="183" t="e">
        <f t="shared" si="11"/>
        <v>#DIV/0!</v>
      </c>
      <c r="F294" s="183" t="e">
        <f t="shared" si="12"/>
        <v>#DIV/0!</v>
      </c>
      <c r="G294" s="183" t="e">
        <f t="shared" si="13"/>
        <v>#DIV/0!</v>
      </c>
      <c r="H294" s="183" t="e">
        <f t="shared" si="14"/>
        <v>#DIV/0!</v>
      </c>
      <c r="I294" s="26"/>
      <c r="J294" s="20"/>
      <c r="K294" s="26"/>
      <c r="L294" s="20"/>
      <c r="M294" s="26"/>
      <c r="N294" s="29"/>
      <c r="O294" s="26"/>
    </row>
    <row r="295" spans="3:15" ht="15">
      <c r="C295" s="1" t="s">
        <v>8</v>
      </c>
      <c r="D295" s="183" t="e">
        <f t="shared" si="15"/>
        <v>#DIV/0!</v>
      </c>
      <c r="E295" s="183" t="e">
        <f t="shared" si="11"/>
        <v>#DIV/0!</v>
      </c>
      <c r="F295" s="183" t="e">
        <f t="shared" si="12"/>
        <v>#DIV/0!</v>
      </c>
      <c r="G295" s="183" t="e">
        <f t="shared" si="13"/>
        <v>#DIV/0!</v>
      </c>
      <c r="H295" s="183" t="e">
        <f t="shared" si="14"/>
        <v>#DIV/0!</v>
      </c>
      <c r="I295" s="26"/>
      <c r="J295" s="20"/>
      <c r="K295" s="26"/>
      <c r="L295" s="20"/>
      <c r="M295" s="26"/>
      <c r="N295" s="29"/>
      <c r="O295" s="26"/>
    </row>
    <row r="296" spans="3:15" ht="15">
      <c r="C296" s="1" t="s">
        <v>9</v>
      </c>
      <c r="D296" s="183" t="e">
        <f t="shared" si="15"/>
        <v>#DIV/0!</v>
      </c>
      <c r="E296" s="183" t="e">
        <f t="shared" si="11"/>
        <v>#DIV/0!</v>
      </c>
      <c r="F296" s="183" t="e">
        <f t="shared" si="12"/>
        <v>#DIV/0!</v>
      </c>
      <c r="G296" s="183" t="e">
        <f t="shared" si="13"/>
        <v>#DIV/0!</v>
      </c>
      <c r="H296" s="183" t="e">
        <f t="shared" si="14"/>
        <v>#DIV/0!</v>
      </c>
      <c r="I296" s="26"/>
      <c r="J296" s="20"/>
      <c r="K296" s="26"/>
      <c r="L296" s="20"/>
      <c r="M296" s="26"/>
      <c r="N296" s="29"/>
      <c r="O296" s="26"/>
    </row>
    <row r="297" spans="3:15" ht="15">
      <c r="C297" s="1" t="s">
        <v>10</v>
      </c>
      <c r="D297" s="183" t="e">
        <f t="shared" si="15"/>
        <v>#DIV/0!</v>
      </c>
      <c r="E297" s="183" t="e">
        <f t="shared" si="11"/>
        <v>#DIV/0!</v>
      </c>
      <c r="F297" s="183" t="e">
        <f t="shared" si="12"/>
        <v>#DIV/0!</v>
      </c>
      <c r="G297" s="183" t="e">
        <f t="shared" si="13"/>
        <v>#DIV/0!</v>
      </c>
      <c r="H297" s="183" t="e">
        <f t="shared" si="14"/>
        <v>#DIV/0!</v>
      </c>
      <c r="I297" s="26"/>
      <c r="J297" s="20"/>
      <c r="K297" s="26"/>
      <c r="L297" s="20"/>
      <c r="M297" s="26"/>
      <c r="N297" s="29"/>
      <c r="O297" s="26"/>
    </row>
    <row r="298" spans="3:15" ht="15">
      <c r="C298" s="1" t="s">
        <v>11</v>
      </c>
      <c r="D298" s="183" t="e">
        <f t="shared" si="15"/>
        <v>#DIV/0!</v>
      </c>
      <c r="E298" s="183" t="e">
        <f t="shared" si="11"/>
        <v>#DIV/0!</v>
      </c>
      <c r="F298" s="183" t="e">
        <f t="shared" si="12"/>
        <v>#DIV/0!</v>
      </c>
      <c r="G298" s="183" t="e">
        <f t="shared" si="13"/>
        <v>#DIV/0!</v>
      </c>
      <c r="H298" s="183" t="e">
        <f t="shared" si="14"/>
        <v>#DIV/0!</v>
      </c>
      <c r="I298" s="26"/>
      <c r="J298" s="20"/>
      <c r="K298" s="26"/>
      <c r="L298" s="20"/>
      <c r="M298" s="26"/>
      <c r="N298" s="29"/>
      <c r="O298" s="26"/>
    </row>
    <row r="299" spans="3:15" ht="15">
      <c r="C299" s="1" t="s">
        <v>12</v>
      </c>
      <c r="D299" s="5">
        <f t="shared" si="15"/>
        <v>0.5475168608215818</v>
      </c>
      <c r="E299" s="5">
        <f t="shared" si="11"/>
        <v>0.22501532801961988</v>
      </c>
      <c r="F299" s="5">
        <f t="shared" si="12"/>
        <v>0.12017167381974249</v>
      </c>
      <c r="G299" s="5">
        <f t="shared" si="13"/>
        <v>0.04598405885959534</v>
      </c>
      <c r="H299" s="5">
        <f t="shared" si="14"/>
        <v>0.061312078479460456</v>
      </c>
      <c r="I299" s="26"/>
      <c r="J299" s="20"/>
      <c r="K299" s="26"/>
      <c r="L299" s="20"/>
      <c r="M299" s="26"/>
      <c r="N299" s="29"/>
      <c r="O299" s="26"/>
    </row>
    <row r="300" spans="3:15" ht="15">
      <c r="C300" s="1" t="s">
        <v>13</v>
      </c>
      <c r="D300" s="5">
        <f t="shared" si="15"/>
        <v>0.5144483362521891</v>
      </c>
      <c r="E300" s="5">
        <f t="shared" si="11"/>
        <v>0.2521891418563923</v>
      </c>
      <c r="F300" s="5">
        <f t="shared" si="12"/>
        <v>0.12040280210157618</v>
      </c>
      <c r="G300" s="5">
        <f t="shared" si="13"/>
        <v>0.053852889667250436</v>
      </c>
      <c r="H300" s="5">
        <f t="shared" si="14"/>
        <v>0.05910683012259194</v>
      </c>
      <c r="I300" s="26"/>
      <c r="J300" s="20"/>
      <c r="K300" s="26"/>
      <c r="L300" s="20"/>
      <c r="M300" s="26"/>
      <c r="N300" s="29"/>
      <c r="O300" s="26"/>
    </row>
    <row r="301" spans="3:15" ht="15">
      <c r="C301" s="1" t="s">
        <v>14</v>
      </c>
      <c r="D301" s="5">
        <f t="shared" si="15"/>
        <v>0.4569125852448853</v>
      </c>
      <c r="E301" s="5">
        <f t="shared" si="11"/>
        <v>0.23558586484810912</v>
      </c>
      <c r="F301" s="5">
        <f t="shared" si="12"/>
        <v>0.12988220706757594</v>
      </c>
      <c r="G301" s="5">
        <f t="shared" si="13"/>
        <v>0.07563546187228766</v>
      </c>
      <c r="H301" s="5">
        <f t="shared" si="14"/>
        <v>0.10198388096714198</v>
      </c>
      <c r="I301" s="26"/>
      <c r="J301" s="20"/>
      <c r="K301" s="26"/>
      <c r="L301" s="20"/>
      <c r="M301" s="26"/>
      <c r="N301" s="29"/>
      <c r="O301" s="26"/>
    </row>
    <row r="302" spans="3:15" ht="15">
      <c r="C302" s="1" t="s">
        <v>15</v>
      </c>
      <c r="D302" s="183" t="e">
        <f t="shared" si="15"/>
        <v>#DIV/0!</v>
      </c>
      <c r="E302" s="183" t="e">
        <f t="shared" si="11"/>
        <v>#DIV/0!</v>
      </c>
      <c r="F302" s="183" t="e">
        <f t="shared" si="12"/>
        <v>#DIV/0!</v>
      </c>
      <c r="G302" s="183" t="e">
        <f t="shared" si="13"/>
        <v>#DIV/0!</v>
      </c>
      <c r="H302" s="183" t="e">
        <f t="shared" si="14"/>
        <v>#DIV/0!</v>
      </c>
      <c r="I302" s="26"/>
      <c r="J302" s="20"/>
      <c r="K302" s="26"/>
      <c r="L302" s="20"/>
      <c r="M302" s="26"/>
      <c r="N302" s="29"/>
      <c r="O302" s="26"/>
    </row>
    <row r="303" spans="3:15" ht="15">
      <c r="C303" s="1" t="s">
        <v>16</v>
      </c>
      <c r="D303" s="5">
        <f t="shared" si="15"/>
        <v>0.5398809523809524</v>
      </c>
      <c r="E303" s="5">
        <f t="shared" si="11"/>
        <v>0.23452380952380952</v>
      </c>
      <c r="F303" s="5">
        <f t="shared" si="12"/>
        <v>0.11488095238095238</v>
      </c>
      <c r="G303" s="5">
        <f t="shared" si="13"/>
        <v>0.05178571428571429</v>
      </c>
      <c r="H303" s="5">
        <f t="shared" si="14"/>
        <v>0.05892857142857143</v>
      </c>
      <c r="I303" s="26"/>
      <c r="J303" s="383" t="s">
        <v>476</v>
      </c>
      <c r="K303" s="277"/>
      <c r="L303" s="277"/>
      <c r="M303" s="277"/>
      <c r="N303" s="277"/>
      <c r="O303" s="277"/>
    </row>
    <row r="304" spans="3:15" ht="15">
      <c r="C304" s="1"/>
      <c r="D304" s="5"/>
      <c r="E304" s="5"/>
      <c r="F304" s="5"/>
      <c r="G304" s="5"/>
      <c r="H304" s="5"/>
      <c r="I304" s="26"/>
      <c r="J304" s="277"/>
      <c r="K304" s="277"/>
      <c r="L304" s="277"/>
      <c r="M304" s="277"/>
      <c r="N304" s="277"/>
      <c r="O304" s="277"/>
    </row>
    <row r="305" spans="3:15" ht="15">
      <c r="C305" s="1" t="s">
        <v>17</v>
      </c>
      <c r="D305" s="5">
        <f>+D277/N277</f>
        <v>0.5043645845142274</v>
      </c>
      <c r="E305" s="5">
        <f>+F277/N277</f>
        <v>0.23772814873597098</v>
      </c>
      <c r="F305" s="5">
        <f>+H277/N277</f>
        <v>0.12277519555605941</v>
      </c>
      <c r="G305" s="5">
        <f>+J277/N277</f>
        <v>0.059970524883800023</v>
      </c>
      <c r="H305" s="5">
        <f>+L277/N277</f>
        <v>0.07516154630994218</v>
      </c>
      <c r="I305" s="26"/>
      <c r="J305" s="380"/>
      <c r="K305" s="380"/>
      <c r="L305" s="380"/>
      <c r="M305" s="380"/>
      <c r="N305" s="380"/>
      <c r="O305" s="380"/>
    </row>
    <row r="306" spans="3:15" ht="15">
      <c r="C306" s="19"/>
      <c r="D306" s="20"/>
      <c r="E306" s="26"/>
      <c r="F306" s="20"/>
      <c r="G306" s="26"/>
      <c r="H306" s="20"/>
      <c r="I306" s="26"/>
      <c r="J306" s="20"/>
      <c r="K306" s="26"/>
      <c r="L306" s="20"/>
      <c r="M306" s="26"/>
      <c r="N306" s="29"/>
      <c r="O306" s="26"/>
    </row>
    <row r="307" spans="3:15" ht="15">
      <c r="C307" s="19"/>
      <c r="D307" s="20"/>
      <c r="E307" s="26"/>
      <c r="F307" s="20"/>
      <c r="G307" s="26"/>
      <c r="H307" s="20"/>
      <c r="I307" s="26"/>
      <c r="J307" s="20"/>
      <c r="K307" s="26"/>
      <c r="L307" s="20"/>
      <c r="M307" s="26"/>
      <c r="N307" s="29"/>
      <c r="O307" s="26"/>
    </row>
    <row r="308" spans="3:15" ht="15">
      <c r="C308" s="19"/>
      <c r="D308" s="20"/>
      <c r="E308" s="26"/>
      <c r="F308" s="20"/>
      <c r="G308" s="26"/>
      <c r="H308" s="20"/>
      <c r="I308" s="26"/>
      <c r="J308" s="20"/>
      <c r="K308" s="26"/>
      <c r="L308" s="20"/>
      <c r="M308" s="26"/>
      <c r="N308" s="29"/>
      <c r="O308" s="26"/>
    </row>
    <row r="309" spans="3:15" ht="15">
      <c r="C309" s="19"/>
      <c r="D309" s="20"/>
      <c r="E309" s="26"/>
      <c r="F309" s="20"/>
      <c r="G309" s="26"/>
      <c r="H309" s="20"/>
      <c r="I309" s="26"/>
      <c r="J309" s="20"/>
      <c r="K309" s="26"/>
      <c r="L309" s="20"/>
      <c r="M309" s="26"/>
      <c r="N309" s="29"/>
      <c r="O309" s="26"/>
    </row>
    <row r="310" spans="3:15" ht="15">
      <c r="C310" s="19"/>
      <c r="D310" s="20"/>
      <c r="E310" s="26"/>
      <c r="F310" s="20"/>
      <c r="G310" s="26"/>
      <c r="H310" s="20"/>
      <c r="I310" s="26"/>
      <c r="J310" s="20"/>
      <c r="K310" s="26"/>
      <c r="L310" s="20"/>
      <c r="M310" s="26"/>
      <c r="N310" s="29"/>
      <c r="O310" s="26"/>
    </row>
    <row r="312" spans="3:8" ht="15">
      <c r="C312" s="257" t="s">
        <v>46</v>
      </c>
      <c r="D312" s="257"/>
      <c r="E312" s="257"/>
      <c r="F312" s="257"/>
      <c r="G312" s="257"/>
      <c r="H312" s="257"/>
    </row>
    <row r="313" spans="3:15" ht="15">
      <c r="C313" s="233"/>
      <c r="D313" s="271" t="s">
        <v>47</v>
      </c>
      <c r="E313" s="271"/>
      <c r="F313" s="271" t="s">
        <v>48</v>
      </c>
      <c r="G313" s="271"/>
      <c r="H313" s="271" t="s">
        <v>49</v>
      </c>
      <c r="I313" s="271"/>
      <c r="J313" s="271" t="s">
        <v>50</v>
      </c>
      <c r="K313" s="271"/>
      <c r="L313" s="271" t="s">
        <v>51</v>
      </c>
      <c r="M313" s="271"/>
      <c r="N313" s="271" t="s">
        <v>52</v>
      </c>
      <c r="O313" s="271"/>
    </row>
    <row r="314" spans="3:15" ht="15">
      <c r="C314" s="233"/>
      <c r="D314" s="216" t="s">
        <v>19</v>
      </c>
      <c r="E314" s="18" t="s">
        <v>26</v>
      </c>
      <c r="F314" s="216" t="s">
        <v>19</v>
      </c>
      <c r="G314" s="18" t="s">
        <v>26</v>
      </c>
      <c r="H314" s="216" t="s">
        <v>19</v>
      </c>
      <c r="I314" s="18" t="s">
        <v>26</v>
      </c>
      <c r="J314" s="216" t="s">
        <v>19</v>
      </c>
      <c r="K314" s="18" t="s">
        <v>26</v>
      </c>
      <c r="L314" s="216" t="s">
        <v>19</v>
      </c>
      <c r="M314" s="18" t="s">
        <v>26</v>
      </c>
      <c r="N314" s="216" t="s">
        <v>19</v>
      </c>
      <c r="O314" s="18" t="s">
        <v>26</v>
      </c>
    </row>
    <row r="315" spans="3:15" ht="15">
      <c r="C315" s="1" t="s">
        <v>0</v>
      </c>
      <c r="D315" s="6"/>
      <c r="E315" s="22"/>
      <c r="F315" s="6"/>
      <c r="G315" s="22"/>
      <c r="H315" s="6"/>
      <c r="I315" s="22"/>
      <c r="J315" s="6"/>
      <c r="K315" s="22"/>
      <c r="L315" s="6"/>
      <c r="M315" s="22"/>
      <c r="N315" s="6"/>
      <c r="O315" s="22"/>
    </row>
    <row r="316" spans="3:15" ht="15">
      <c r="C316" s="1" t="s">
        <v>1</v>
      </c>
      <c r="D316" s="6"/>
      <c r="E316" s="22"/>
      <c r="F316" s="6"/>
      <c r="G316" s="22"/>
      <c r="H316" s="6"/>
      <c r="I316" s="22"/>
      <c r="J316" s="6"/>
      <c r="K316" s="22"/>
      <c r="L316" s="6"/>
      <c r="M316" s="22"/>
      <c r="N316" s="6"/>
      <c r="O316" s="22"/>
    </row>
    <row r="317" spans="3:16" ht="15">
      <c r="C317" s="1" t="s">
        <v>2</v>
      </c>
      <c r="D317" s="6"/>
      <c r="E317" s="22"/>
      <c r="F317" s="6"/>
      <c r="G317" s="22"/>
      <c r="H317" s="6"/>
      <c r="I317" s="22"/>
      <c r="J317" s="6"/>
      <c r="K317" s="22"/>
      <c r="L317" s="6"/>
      <c r="M317" s="22"/>
      <c r="N317" s="6"/>
      <c r="O317" s="22"/>
      <c r="P317" t="s">
        <v>455</v>
      </c>
    </row>
    <row r="318" spans="3:16" ht="15">
      <c r="C318" s="1" t="s">
        <v>3</v>
      </c>
      <c r="D318" s="6"/>
      <c r="E318" s="22"/>
      <c r="F318" s="6"/>
      <c r="G318" s="22"/>
      <c r="H318" s="6"/>
      <c r="I318" s="22"/>
      <c r="J318" s="6"/>
      <c r="K318" s="22"/>
      <c r="L318" s="6"/>
      <c r="M318" s="22"/>
      <c r="N318" s="6"/>
      <c r="O318" s="22"/>
      <c r="P318" t="s">
        <v>456</v>
      </c>
    </row>
    <row r="319" spans="3:16" ht="15">
      <c r="C319" s="1" t="s">
        <v>4</v>
      </c>
      <c r="D319" s="6"/>
      <c r="E319" s="22"/>
      <c r="F319" s="6"/>
      <c r="G319" s="22"/>
      <c r="H319" s="6"/>
      <c r="I319" s="22"/>
      <c r="J319" s="6"/>
      <c r="K319" s="22"/>
      <c r="L319" s="6"/>
      <c r="M319" s="22"/>
      <c r="N319" s="6"/>
      <c r="O319" s="22"/>
      <c r="P319" t="s">
        <v>450</v>
      </c>
    </row>
    <row r="320" spans="3:16" ht="15">
      <c r="C320" s="1" t="s">
        <v>5</v>
      </c>
      <c r="D320" s="6"/>
      <c r="E320" s="22"/>
      <c r="F320" s="6"/>
      <c r="G320" s="22"/>
      <c r="H320" s="6"/>
      <c r="I320" s="22"/>
      <c r="J320" s="6"/>
      <c r="K320" s="22"/>
      <c r="L320" s="6"/>
      <c r="M320" s="22"/>
      <c r="N320" s="6"/>
      <c r="O320" s="22"/>
      <c r="P320" t="s">
        <v>379</v>
      </c>
    </row>
    <row r="321" spans="3:16" ht="15">
      <c r="C321" s="1" t="s">
        <v>6</v>
      </c>
      <c r="D321" s="6"/>
      <c r="E321" s="22"/>
      <c r="F321" s="6"/>
      <c r="G321" s="22"/>
      <c r="H321" s="6"/>
      <c r="I321" s="22"/>
      <c r="J321" s="6"/>
      <c r="K321" s="22"/>
      <c r="L321" s="6"/>
      <c r="M321" s="22"/>
      <c r="N321" s="6"/>
      <c r="O321" s="22"/>
      <c r="P321" s="135" t="s">
        <v>457</v>
      </c>
    </row>
    <row r="322" spans="3:15" ht="15">
      <c r="C322" s="1" t="s">
        <v>7</v>
      </c>
      <c r="D322" s="6"/>
      <c r="E322" s="22"/>
      <c r="F322" s="6"/>
      <c r="G322" s="22"/>
      <c r="H322" s="6"/>
      <c r="I322" s="22"/>
      <c r="J322" s="6"/>
      <c r="K322" s="22"/>
      <c r="L322" s="6"/>
      <c r="M322" s="22"/>
      <c r="N322" s="6"/>
      <c r="O322" s="22"/>
    </row>
    <row r="323" spans="3:15" ht="15">
      <c r="C323" s="1" t="s">
        <v>8</v>
      </c>
      <c r="D323" s="6"/>
      <c r="E323" s="22"/>
      <c r="F323" s="6"/>
      <c r="G323" s="22"/>
      <c r="H323" s="6"/>
      <c r="I323" s="22"/>
      <c r="J323" s="6"/>
      <c r="K323" s="22"/>
      <c r="L323" s="6"/>
      <c r="M323" s="22"/>
      <c r="N323" s="6"/>
      <c r="O323" s="22"/>
    </row>
    <row r="324" spans="3:16" ht="15">
      <c r="C324" s="1" t="s">
        <v>9</v>
      </c>
      <c r="D324" s="6"/>
      <c r="E324" s="22"/>
      <c r="F324" s="6"/>
      <c r="G324" s="22"/>
      <c r="H324" s="6"/>
      <c r="I324" s="22"/>
      <c r="J324" s="6"/>
      <c r="K324" s="22"/>
      <c r="L324" s="6"/>
      <c r="M324" s="22"/>
      <c r="N324" s="6"/>
      <c r="O324" s="22"/>
      <c r="P324" t="s">
        <v>379</v>
      </c>
    </row>
    <row r="325" spans="3:16" ht="15">
      <c r="C325" s="1" t="s">
        <v>10</v>
      </c>
      <c r="D325" s="6"/>
      <c r="E325" s="22"/>
      <c r="F325" s="6"/>
      <c r="G325" s="22"/>
      <c r="H325" s="6"/>
      <c r="I325" s="22"/>
      <c r="J325" s="6"/>
      <c r="K325" s="22"/>
      <c r="L325" s="6"/>
      <c r="M325" s="22"/>
      <c r="N325" s="6"/>
      <c r="O325" s="22"/>
      <c r="P325" t="s">
        <v>387</v>
      </c>
    </row>
    <row r="326" spans="3:15" ht="15">
      <c r="C326" s="1" t="s">
        <v>11</v>
      </c>
      <c r="D326" s="6"/>
      <c r="E326" s="22"/>
      <c r="F326" s="6"/>
      <c r="G326" s="22"/>
      <c r="H326" s="6"/>
      <c r="I326" s="22"/>
      <c r="J326" s="6"/>
      <c r="K326" s="22"/>
      <c r="L326" s="6"/>
      <c r="M326" s="22"/>
      <c r="N326" s="6"/>
      <c r="O326" s="22"/>
    </row>
    <row r="327" spans="3:15" ht="15">
      <c r="C327" s="1" t="s">
        <v>12</v>
      </c>
      <c r="D327" s="6">
        <v>0</v>
      </c>
      <c r="E327" s="22"/>
      <c r="F327" s="6">
        <v>19</v>
      </c>
      <c r="G327" s="22"/>
      <c r="H327" s="6">
        <v>40</v>
      </c>
      <c r="I327" s="22"/>
      <c r="J327" s="6">
        <v>75</v>
      </c>
      <c r="K327" s="22"/>
      <c r="L327" s="6">
        <v>136</v>
      </c>
      <c r="M327" s="22"/>
      <c r="N327" s="6">
        <v>499</v>
      </c>
      <c r="O327" s="22"/>
    </row>
    <row r="328" spans="3:15" ht="15">
      <c r="C328" s="1" t="s">
        <v>13</v>
      </c>
      <c r="D328" s="6">
        <v>1</v>
      </c>
      <c r="E328" s="22"/>
      <c r="F328" s="6">
        <v>20</v>
      </c>
      <c r="G328" s="22"/>
      <c r="H328" s="6">
        <v>92</v>
      </c>
      <c r="I328" s="22"/>
      <c r="J328" s="6">
        <v>179</v>
      </c>
      <c r="K328" s="22"/>
      <c r="L328" s="6">
        <v>283</v>
      </c>
      <c r="M328" s="22"/>
      <c r="N328" s="6">
        <v>511</v>
      </c>
      <c r="O328" s="22"/>
    </row>
    <row r="329" spans="3:15" ht="15">
      <c r="C329" s="1" t="s">
        <v>14</v>
      </c>
      <c r="D329" s="6">
        <v>2</v>
      </c>
      <c r="E329" s="22">
        <v>1</v>
      </c>
      <c r="F329" s="6">
        <v>39</v>
      </c>
      <c r="G329" s="22">
        <v>0.8223</v>
      </c>
      <c r="H329" s="6">
        <v>128</v>
      </c>
      <c r="I329" s="22">
        <v>0.8643</v>
      </c>
      <c r="J329" s="6">
        <v>337</v>
      </c>
      <c r="K329" s="22">
        <v>0.9188</v>
      </c>
      <c r="L329" s="6">
        <v>398</v>
      </c>
      <c r="M329" s="22">
        <v>0.9268</v>
      </c>
      <c r="N329" s="6">
        <v>1298</v>
      </c>
      <c r="O329" s="22">
        <v>0.9752</v>
      </c>
    </row>
    <row r="330" spans="3:16" ht="15">
      <c r="C330" s="1" t="s">
        <v>15</v>
      </c>
      <c r="D330" s="6"/>
      <c r="E330" s="22"/>
      <c r="F330" s="6"/>
      <c r="G330" s="22"/>
      <c r="H330" s="6"/>
      <c r="I330" s="22"/>
      <c r="J330" s="6"/>
      <c r="K330" s="22"/>
      <c r="L330" s="6"/>
      <c r="M330" s="22"/>
      <c r="N330" s="6"/>
      <c r="O330" s="22"/>
      <c r="P330" t="s">
        <v>387</v>
      </c>
    </row>
    <row r="331" spans="3:15" ht="15">
      <c r="C331" s="1" t="s">
        <v>16</v>
      </c>
      <c r="D331" s="6">
        <v>0</v>
      </c>
      <c r="E331" s="22"/>
      <c r="F331" s="6">
        <v>15</v>
      </c>
      <c r="G331" s="22"/>
      <c r="H331" s="6">
        <v>51</v>
      </c>
      <c r="I331" s="22"/>
      <c r="J331" s="6">
        <v>119</v>
      </c>
      <c r="K331" s="22"/>
      <c r="L331" s="6">
        <v>153</v>
      </c>
      <c r="M331" s="22"/>
      <c r="N331" s="6">
        <v>497</v>
      </c>
      <c r="O331" s="22"/>
    </row>
    <row r="332" spans="3:15" ht="15">
      <c r="C332" s="1"/>
      <c r="D332" s="6"/>
      <c r="E332" s="22"/>
      <c r="F332" s="6"/>
      <c r="G332" s="22"/>
      <c r="H332" s="6"/>
      <c r="I332" s="22"/>
      <c r="J332" s="6"/>
      <c r="K332" s="22"/>
      <c r="L332" s="6"/>
      <c r="M332" s="22"/>
      <c r="N332" s="6"/>
      <c r="O332" s="22"/>
    </row>
    <row r="333" spans="3:15" ht="15">
      <c r="C333" s="1" t="s">
        <v>17</v>
      </c>
      <c r="D333" s="6">
        <f>SUM(D315:D331)</f>
        <v>3</v>
      </c>
      <c r="E333" s="22">
        <f>AVERAGE(E315:E331)</f>
        <v>1</v>
      </c>
      <c r="F333" s="6">
        <f>SUM(F315:F331)</f>
        <v>93</v>
      </c>
      <c r="G333" s="22">
        <f>AVERAGE(G315:G331)</f>
        <v>0.8223</v>
      </c>
      <c r="H333" s="6">
        <f>SUM(H315:H331)</f>
        <v>311</v>
      </c>
      <c r="I333" s="22">
        <f>AVERAGE(I315:I331)</f>
        <v>0.8643</v>
      </c>
      <c r="J333" s="6">
        <f>SUM(J315:J331)</f>
        <v>710</v>
      </c>
      <c r="K333" s="22">
        <f>AVERAGE(K315:K331)</f>
        <v>0.9188</v>
      </c>
      <c r="L333" s="6">
        <f>SUM(L315:L331)</f>
        <v>970</v>
      </c>
      <c r="M333" s="22">
        <f>AVERAGE(M315:M331)</f>
        <v>0.9268</v>
      </c>
      <c r="N333" s="6">
        <f>SUM(N315:N331)</f>
        <v>2805</v>
      </c>
      <c r="O333" s="22">
        <f>AVERAGE(O315:O331)</f>
        <v>0.9752</v>
      </c>
    </row>
    <row r="334" spans="3:15" ht="15">
      <c r="C334" s="19"/>
      <c r="D334" s="20"/>
      <c r="E334" s="26"/>
      <c r="F334" s="20"/>
      <c r="G334" s="26"/>
      <c r="H334" s="20"/>
      <c r="I334" s="26"/>
      <c r="J334" s="20"/>
      <c r="K334" s="26"/>
      <c r="L334" s="20"/>
      <c r="M334" s="26"/>
      <c r="N334" s="20"/>
      <c r="O334" s="26"/>
    </row>
    <row r="335" spans="3:15" ht="15">
      <c r="C335" s="19"/>
      <c r="D335" s="20"/>
      <c r="E335" s="26"/>
      <c r="F335" s="20"/>
      <c r="G335" s="26"/>
      <c r="H335" s="20"/>
      <c r="I335" s="26"/>
      <c r="J335" s="20"/>
      <c r="K335" s="26"/>
      <c r="L335" s="20"/>
      <c r="M335" s="26"/>
      <c r="N335" s="20"/>
      <c r="O335" s="26"/>
    </row>
    <row r="336" spans="3:15" ht="15">
      <c r="C336" s="19"/>
      <c r="D336" s="20"/>
      <c r="E336" s="26"/>
      <c r="F336" s="20"/>
      <c r="G336" s="26"/>
      <c r="H336" s="20"/>
      <c r="I336" s="26"/>
      <c r="J336" s="20"/>
      <c r="K336" s="26"/>
      <c r="L336" s="20"/>
      <c r="M336" s="26"/>
      <c r="N336" s="20"/>
      <c r="O336" s="26"/>
    </row>
    <row r="337" spans="3:15" ht="15">
      <c r="C337" s="19"/>
      <c r="D337" s="20"/>
      <c r="E337" s="26"/>
      <c r="F337" s="20"/>
      <c r="G337" s="26"/>
      <c r="H337" s="20"/>
      <c r="I337" s="26"/>
      <c r="J337" s="20"/>
      <c r="K337" s="26"/>
      <c r="L337" s="20"/>
      <c r="M337" s="26"/>
      <c r="N337" s="20"/>
      <c r="O337" s="26"/>
    </row>
    <row r="338" spans="3:15" ht="15">
      <c r="C338" s="19"/>
      <c r="D338" s="20"/>
      <c r="E338" s="26"/>
      <c r="F338" s="20"/>
      <c r="G338" s="26"/>
      <c r="H338" s="20"/>
      <c r="I338" s="26"/>
      <c r="J338" s="226" t="s">
        <v>485</v>
      </c>
      <c r="K338" s="26"/>
      <c r="L338" s="20"/>
      <c r="M338" s="26"/>
      <c r="N338" s="20"/>
      <c r="O338" s="26"/>
    </row>
    <row r="339" spans="3:15" ht="15">
      <c r="C339" s="19"/>
      <c r="D339" s="20"/>
      <c r="E339" s="26"/>
      <c r="F339" s="20"/>
      <c r="G339" s="26"/>
      <c r="H339" s="20"/>
      <c r="I339" s="26"/>
      <c r="J339" s="20"/>
      <c r="K339" s="26"/>
      <c r="L339" s="20"/>
      <c r="M339" s="26"/>
      <c r="N339" s="20"/>
      <c r="O339" s="26"/>
    </row>
    <row r="340" spans="3:15" ht="15">
      <c r="C340" s="19"/>
      <c r="D340" s="20"/>
      <c r="E340" s="26"/>
      <c r="F340" s="20"/>
      <c r="G340" s="26"/>
      <c r="H340" s="20"/>
      <c r="I340" s="26"/>
      <c r="J340" s="20"/>
      <c r="K340" s="26"/>
      <c r="L340" s="20"/>
      <c r="M340" s="26"/>
      <c r="N340" s="20"/>
      <c r="O340" s="26"/>
    </row>
    <row r="341" spans="3:15" ht="15">
      <c r="C341" s="349" t="s">
        <v>60</v>
      </c>
      <c r="D341" s="257"/>
      <c r="E341" s="26"/>
      <c r="F341" s="20"/>
      <c r="G341" s="26"/>
      <c r="H341" s="20"/>
      <c r="I341" s="26"/>
      <c r="J341" s="20"/>
      <c r="K341" s="26"/>
      <c r="L341" s="20"/>
      <c r="M341" s="26"/>
      <c r="N341" s="20"/>
      <c r="O341" s="26"/>
    </row>
    <row r="342" spans="3:15" ht="15">
      <c r="C342" s="1"/>
      <c r="D342" s="27" t="s">
        <v>47</v>
      </c>
      <c r="E342" s="28" t="s">
        <v>48</v>
      </c>
      <c r="F342" s="27" t="s">
        <v>49</v>
      </c>
      <c r="G342" s="28" t="s">
        <v>50</v>
      </c>
      <c r="H342" s="27" t="s">
        <v>51</v>
      </c>
      <c r="I342" s="28" t="s">
        <v>52</v>
      </c>
      <c r="J342" s="27" t="s">
        <v>59</v>
      </c>
      <c r="K342" s="26"/>
      <c r="L342" s="20"/>
      <c r="M342" s="26"/>
      <c r="N342" s="20"/>
      <c r="O342" s="26"/>
    </row>
    <row r="343" spans="3:15" ht="15">
      <c r="C343" s="1" t="s">
        <v>0</v>
      </c>
      <c r="D343" s="183" t="e">
        <f aca="true" t="shared" si="16" ref="D343:D359">+D315/(J343)</f>
        <v>#DIV/0!</v>
      </c>
      <c r="E343" s="183" t="e">
        <f aca="true" t="shared" si="17" ref="E343:E359">+F315/J343</f>
        <v>#DIV/0!</v>
      </c>
      <c r="F343" s="183" t="e">
        <f aca="true" t="shared" si="18" ref="F343:F359">+H315/J343</f>
        <v>#DIV/0!</v>
      </c>
      <c r="G343" s="183" t="e">
        <f aca="true" t="shared" si="19" ref="G343:G359">+J315/J343</f>
        <v>#DIV/0!</v>
      </c>
      <c r="H343" s="183" t="e">
        <f aca="true" t="shared" si="20" ref="H343:H359">+L315/J343</f>
        <v>#DIV/0!</v>
      </c>
      <c r="I343" s="183" t="e">
        <f aca="true" t="shared" si="21" ref="I343:I359">+N315/J343</f>
        <v>#DIV/0!</v>
      </c>
      <c r="J343" s="184">
        <f aca="true" t="shared" si="22" ref="J343:J359">+D315+F315+H315+J315+L315+N315</f>
        <v>0</v>
      </c>
      <c r="K343" s="26"/>
      <c r="L343" s="20"/>
      <c r="M343" s="26"/>
      <c r="N343" s="20"/>
      <c r="O343" s="26"/>
    </row>
    <row r="344" spans="3:15" ht="15">
      <c r="C344" s="1" t="s">
        <v>1</v>
      </c>
      <c r="D344" s="183" t="e">
        <f t="shared" si="16"/>
        <v>#DIV/0!</v>
      </c>
      <c r="E344" s="183" t="e">
        <f t="shared" si="17"/>
        <v>#DIV/0!</v>
      </c>
      <c r="F344" s="183" t="e">
        <f t="shared" si="18"/>
        <v>#DIV/0!</v>
      </c>
      <c r="G344" s="183" t="e">
        <f t="shared" si="19"/>
        <v>#DIV/0!</v>
      </c>
      <c r="H344" s="183" t="e">
        <f t="shared" si="20"/>
        <v>#DIV/0!</v>
      </c>
      <c r="I344" s="183" t="e">
        <f t="shared" si="21"/>
        <v>#DIV/0!</v>
      </c>
      <c r="J344" s="184">
        <f t="shared" si="22"/>
        <v>0</v>
      </c>
      <c r="K344" s="26"/>
      <c r="L344" s="20"/>
      <c r="M344" s="26"/>
      <c r="N344" s="20"/>
      <c r="O344" s="26"/>
    </row>
    <row r="345" spans="3:15" ht="15">
      <c r="C345" s="1" t="s">
        <v>2</v>
      </c>
      <c r="D345" s="183" t="e">
        <f t="shared" si="16"/>
        <v>#DIV/0!</v>
      </c>
      <c r="E345" s="183" t="e">
        <f t="shared" si="17"/>
        <v>#DIV/0!</v>
      </c>
      <c r="F345" s="183" t="e">
        <f t="shared" si="18"/>
        <v>#DIV/0!</v>
      </c>
      <c r="G345" s="183" t="e">
        <f t="shared" si="19"/>
        <v>#DIV/0!</v>
      </c>
      <c r="H345" s="183" t="e">
        <f t="shared" si="20"/>
        <v>#DIV/0!</v>
      </c>
      <c r="I345" s="183" t="e">
        <f t="shared" si="21"/>
        <v>#DIV/0!</v>
      </c>
      <c r="J345" s="184">
        <f t="shared" si="22"/>
        <v>0</v>
      </c>
      <c r="K345" s="26"/>
      <c r="L345" s="20"/>
      <c r="M345" s="26"/>
      <c r="N345" s="20"/>
      <c r="O345" s="26"/>
    </row>
    <row r="346" spans="3:15" ht="15">
      <c r="C346" s="1" t="s">
        <v>3</v>
      </c>
      <c r="D346" s="183" t="e">
        <f t="shared" si="16"/>
        <v>#DIV/0!</v>
      </c>
      <c r="E346" s="183" t="e">
        <f t="shared" si="17"/>
        <v>#DIV/0!</v>
      </c>
      <c r="F346" s="183" t="e">
        <f t="shared" si="18"/>
        <v>#DIV/0!</v>
      </c>
      <c r="G346" s="183" t="e">
        <f t="shared" si="19"/>
        <v>#DIV/0!</v>
      </c>
      <c r="H346" s="183" t="e">
        <f t="shared" si="20"/>
        <v>#DIV/0!</v>
      </c>
      <c r="I346" s="183" t="e">
        <f t="shared" si="21"/>
        <v>#DIV/0!</v>
      </c>
      <c r="J346" s="184">
        <f t="shared" si="22"/>
        <v>0</v>
      </c>
      <c r="K346" s="26"/>
      <c r="L346" s="20"/>
      <c r="M346" s="26"/>
      <c r="N346" s="20"/>
      <c r="O346" s="26"/>
    </row>
    <row r="347" spans="3:15" ht="15">
      <c r="C347" s="1" t="s">
        <v>4</v>
      </c>
      <c r="D347" s="183" t="e">
        <f t="shared" si="16"/>
        <v>#DIV/0!</v>
      </c>
      <c r="E347" s="183" t="e">
        <f t="shared" si="17"/>
        <v>#DIV/0!</v>
      </c>
      <c r="F347" s="183" t="e">
        <f t="shared" si="18"/>
        <v>#DIV/0!</v>
      </c>
      <c r="G347" s="183" t="e">
        <f t="shared" si="19"/>
        <v>#DIV/0!</v>
      </c>
      <c r="H347" s="183" t="e">
        <f t="shared" si="20"/>
        <v>#DIV/0!</v>
      </c>
      <c r="I347" s="183" t="e">
        <f t="shared" si="21"/>
        <v>#DIV/0!</v>
      </c>
      <c r="J347" s="184">
        <f t="shared" si="22"/>
        <v>0</v>
      </c>
      <c r="K347" s="26"/>
      <c r="L347" s="20"/>
      <c r="M347" s="26"/>
      <c r="N347" s="20"/>
      <c r="O347" s="26"/>
    </row>
    <row r="348" spans="3:15" ht="15">
      <c r="C348" s="1" t="s">
        <v>5</v>
      </c>
      <c r="D348" s="183" t="e">
        <f t="shared" si="16"/>
        <v>#DIV/0!</v>
      </c>
      <c r="E348" s="183" t="e">
        <f t="shared" si="17"/>
        <v>#DIV/0!</v>
      </c>
      <c r="F348" s="183" t="e">
        <f t="shared" si="18"/>
        <v>#DIV/0!</v>
      </c>
      <c r="G348" s="183" t="e">
        <f t="shared" si="19"/>
        <v>#DIV/0!</v>
      </c>
      <c r="H348" s="183" t="e">
        <f t="shared" si="20"/>
        <v>#DIV/0!</v>
      </c>
      <c r="I348" s="183" t="e">
        <f t="shared" si="21"/>
        <v>#DIV/0!</v>
      </c>
      <c r="J348" s="184">
        <f t="shared" si="22"/>
        <v>0</v>
      </c>
      <c r="K348" s="26"/>
      <c r="L348" s="20"/>
      <c r="M348" s="26"/>
      <c r="N348" s="20"/>
      <c r="O348" s="26"/>
    </row>
    <row r="349" spans="3:15" ht="15">
      <c r="C349" s="1" t="s">
        <v>6</v>
      </c>
      <c r="D349" s="183" t="e">
        <f t="shared" si="16"/>
        <v>#DIV/0!</v>
      </c>
      <c r="E349" s="183" t="e">
        <f t="shared" si="17"/>
        <v>#DIV/0!</v>
      </c>
      <c r="F349" s="183" t="e">
        <f t="shared" si="18"/>
        <v>#DIV/0!</v>
      </c>
      <c r="G349" s="183" t="e">
        <f t="shared" si="19"/>
        <v>#DIV/0!</v>
      </c>
      <c r="H349" s="183" t="e">
        <f t="shared" si="20"/>
        <v>#DIV/0!</v>
      </c>
      <c r="I349" s="183" t="e">
        <f t="shared" si="21"/>
        <v>#DIV/0!</v>
      </c>
      <c r="J349" s="184">
        <f t="shared" si="22"/>
        <v>0</v>
      </c>
      <c r="K349" s="26"/>
      <c r="L349" s="20"/>
      <c r="M349" s="26"/>
      <c r="N349" s="20"/>
      <c r="O349" s="26"/>
    </row>
    <row r="350" spans="3:15" ht="15">
      <c r="C350" s="1" t="s">
        <v>7</v>
      </c>
      <c r="D350" s="183" t="e">
        <f t="shared" si="16"/>
        <v>#DIV/0!</v>
      </c>
      <c r="E350" s="183" t="e">
        <f t="shared" si="17"/>
        <v>#DIV/0!</v>
      </c>
      <c r="F350" s="183" t="e">
        <f t="shared" si="18"/>
        <v>#DIV/0!</v>
      </c>
      <c r="G350" s="183" t="e">
        <f t="shared" si="19"/>
        <v>#DIV/0!</v>
      </c>
      <c r="H350" s="183" t="e">
        <f t="shared" si="20"/>
        <v>#DIV/0!</v>
      </c>
      <c r="I350" s="183" t="e">
        <f t="shared" si="21"/>
        <v>#DIV/0!</v>
      </c>
      <c r="J350" s="184">
        <f t="shared" si="22"/>
        <v>0</v>
      </c>
      <c r="K350" s="26"/>
      <c r="L350" s="20"/>
      <c r="M350" s="26"/>
      <c r="N350" s="20"/>
      <c r="O350" s="26"/>
    </row>
    <row r="351" spans="3:15" ht="15">
      <c r="C351" s="1" t="s">
        <v>8</v>
      </c>
      <c r="D351" s="183" t="e">
        <f t="shared" si="16"/>
        <v>#DIV/0!</v>
      </c>
      <c r="E351" s="183" t="e">
        <f t="shared" si="17"/>
        <v>#DIV/0!</v>
      </c>
      <c r="F351" s="183" t="e">
        <f t="shared" si="18"/>
        <v>#DIV/0!</v>
      </c>
      <c r="G351" s="183" t="e">
        <f t="shared" si="19"/>
        <v>#DIV/0!</v>
      </c>
      <c r="H351" s="183" t="e">
        <f t="shared" si="20"/>
        <v>#DIV/0!</v>
      </c>
      <c r="I351" s="183" t="e">
        <f t="shared" si="21"/>
        <v>#DIV/0!</v>
      </c>
      <c r="J351" s="184">
        <f t="shared" si="22"/>
        <v>0</v>
      </c>
      <c r="K351" s="26"/>
      <c r="L351" s="20"/>
      <c r="M351" s="26"/>
      <c r="N351" s="20"/>
      <c r="O351" s="26"/>
    </row>
    <row r="352" spans="3:15" ht="15">
      <c r="C352" s="1" t="s">
        <v>9</v>
      </c>
      <c r="D352" s="183" t="e">
        <f t="shared" si="16"/>
        <v>#DIV/0!</v>
      </c>
      <c r="E352" s="183" t="e">
        <f t="shared" si="17"/>
        <v>#DIV/0!</v>
      </c>
      <c r="F352" s="183" t="e">
        <f t="shared" si="18"/>
        <v>#DIV/0!</v>
      </c>
      <c r="G352" s="183" t="e">
        <f t="shared" si="19"/>
        <v>#DIV/0!</v>
      </c>
      <c r="H352" s="183" t="e">
        <f t="shared" si="20"/>
        <v>#DIV/0!</v>
      </c>
      <c r="I352" s="183" t="e">
        <f t="shared" si="21"/>
        <v>#DIV/0!</v>
      </c>
      <c r="J352" s="184">
        <f t="shared" si="22"/>
        <v>0</v>
      </c>
      <c r="K352" s="26"/>
      <c r="L352" s="20"/>
      <c r="M352" s="26"/>
      <c r="N352" s="20"/>
      <c r="O352" s="26"/>
    </row>
    <row r="353" spans="3:15" ht="15">
      <c r="C353" s="1" t="s">
        <v>10</v>
      </c>
      <c r="D353" s="183" t="e">
        <f t="shared" si="16"/>
        <v>#DIV/0!</v>
      </c>
      <c r="E353" s="183" t="e">
        <f t="shared" si="17"/>
        <v>#DIV/0!</v>
      </c>
      <c r="F353" s="183" t="e">
        <f t="shared" si="18"/>
        <v>#DIV/0!</v>
      </c>
      <c r="G353" s="183" t="e">
        <f t="shared" si="19"/>
        <v>#DIV/0!</v>
      </c>
      <c r="H353" s="183" t="e">
        <f t="shared" si="20"/>
        <v>#DIV/0!</v>
      </c>
      <c r="I353" s="183" t="e">
        <f t="shared" si="21"/>
        <v>#DIV/0!</v>
      </c>
      <c r="J353" s="184">
        <f t="shared" si="22"/>
        <v>0</v>
      </c>
      <c r="K353" s="26"/>
      <c r="L353" s="20"/>
      <c r="M353" s="26"/>
      <c r="N353" s="20"/>
      <c r="O353" s="26"/>
    </row>
    <row r="354" spans="3:15" ht="15">
      <c r="C354" s="1" t="s">
        <v>11</v>
      </c>
      <c r="D354" s="183" t="e">
        <f t="shared" si="16"/>
        <v>#DIV/0!</v>
      </c>
      <c r="E354" s="183" t="e">
        <f t="shared" si="17"/>
        <v>#DIV/0!</v>
      </c>
      <c r="F354" s="183" t="e">
        <f t="shared" si="18"/>
        <v>#DIV/0!</v>
      </c>
      <c r="G354" s="183" t="e">
        <f t="shared" si="19"/>
        <v>#DIV/0!</v>
      </c>
      <c r="H354" s="183" t="e">
        <f t="shared" si="20"/>
        <v>#DIV/0!</v>
      </c>
      <c r="I354" s="183" t="e">
        <f t="shared" si="21"/>
        <v>#DIV/0!</v>
      </c>
      <c r="J354" s="184">
        <f t="shared" si="22"/>
        <v>0</v>
      </c>
      <c r="K354" s="26"/>
      <c r="L354" s="20"/>
      <c r="M354" s="26"/>
      <c r="N354" s="20"/>
      <c r="O354" s="26"/>
    </row>
    <row r="355" spans="3:15" ht="15">
      <c r="C355" s="1" t="s">
        <v>12</v>
      </c>
      <c r="D355" s="5">
        <f t="shared" si="16"/>
        <v>0</v>
      </c>
      <c r="E355" s="5">
        <f t="shared" si="17"/>
        <v>0.0247074122236671</v>
      </c>
      <c r="F355" s="5">
        <f t="shared" si="18"/>
        <v>0.05201560468140442</v>
      </c>
      <c r="G355" s="5">
        <f t="shared" si="19"/>
        <v>0.09752925877763328</v>
      </c>
      <c r="H355" s="5">
        <f t="shared" si="20"/>
        <v>0.17685305591677503</v>
      </c>
      <c r="I355" s="5">
        <f t="shared" si="21"/>
        <v>0.6488946684005201</v>
      </c>
      <c r="J355" s="4">
        <f t="shared" si="22"/>
        <v>769</v>
      </c>
      <c r="K355" s="26"/>
      <c r="L355" s="20"/>
      <c r="M355" s="26"/>
      <c r="N355" s="20"/>
      <c r="O355" s="26"/>
    </row>
    <row r="356" spans="3:15" ht="15">
      <c r="C356" s="1" t="s">
        <v>13</v>
      </c>
      <c r="D356" s="5">
        <f t="shared" si="16"/>
        <v>0.0009208103130755065</v>
      </c>
      <c r="E356" s="5">
        <f t="shared" si="17"/>
        <v>0.01841620626151013</v>
      </c>
      <c r="F356" s="5">
        <f t="shared" si="18"/>
        <v>0.0847145488029466</v>
      </c>
      <c r="G356" s="5">
        <f t="shared" si="19"/>
        <v>0.16482504604051565</v>
      </c>
      <c r="H356" s="5">
        <f t="shared" si="20"/>
        <v>0.2605893186003683</v>
      </c>
      <c r="I356" s="5">
        <f t="shared" si="21"/>
        <v>0.4705340699815838</v>
      </c>
      <c r="J356" s="4">
        <f t="shared" si="22"/>
        <v>1086</v>
      </c>
      <c r="K356" s="26"/>
      <c r="L356" s="20"/>
      <c r="M356" s="26"/>
      <c r="N356" s="20"/>
      <c r="O356" s="26"/>
    </row>
    <row r="357" spans="3:15" ht="15">
      <c r="C357" s="1" t="s">
        <v>14</v>
      </c>
      <c r="D357" s="5">
        <f t="shared" si="16"/>
        <v>0.0009082652134423251</v>
      </c>
      <c r="E357" s="5">
        <f t="shared" si="17"/>
        <v>0.017711171662125342</v>
      </c>
      <c r="F357" s="5">
        <f t="shared" si="18"/>
        <v>0.05812897366030881</v>
      </c>
      <c r="G357" s="5">
        <f t="shared" si="19"/>
        <v>0.1530426884650318</v>
      </c>
      <c r="H357" s="5">
        <f t="shared" si="20"/>
        <v>0.1807447774750227</v>
      </c>
      <c r="I357" s="5">
        <f t="shared" si="21"/>
        <v>0.5894641235240691</v>
      </c>
      <c r="J357" s="4">
        <f t="shared" si="22"/>
        <v>2202</v>
      </c>
      <c r="K357" s="26"/>
      <c r="L357" s="20" t="s">
        <v>459</v>
      </c>
      <c r="M357" s="26"/>
      <c r="N357" s="20"/>
      <c r="O357" s="26"/>
    </row>
    <row r="358" spans="3:15" ht="15">
      <c r="C358" s="1" t="s">
        <v>15</v>
      </c>
      <c r="D358" s="183" t="e">
        <f t="shared" si="16"/>
        <v>#DIV/0!</v>
      </c>
      <c r="E358" s="183" t="e">
        <f t="shared" si="17"/>
        <v>#DIV/0!</v>
      </c>
      <c r="F358" s="183" t="e">
        <f t="shared" si="18"/>
        <v>#DIV/0!</v>
      </c>
      <c r="G358" s="183" t="e">
        <f t="shared" si="19"/>
        <v>#DIV/0!</v>
      </c>
      <c r="H358" s="183" t="e">
        <f t="shared" si="20"/>
        <v>#DIV/0!</v>
      </c>
      <c r="I358" s="183" t="e">
        <f t="shared" si="21"/>
        <v>#DIV/0!</v>
      </c>
      <c r="J358" s="184">
        <f t="shared" si="22"/>
        <v>0</v>
      </c>
      <c r="K358" s="26"/>
      <c r="L358" s="20"/>
      <c r="M358" s="26"/>
      <c r="N358" s="20"/>
      <c r="O358" s="26"/>
    </row>
    <row r="359" spans="3:15" ht="15">
      <c r="C359" s="1" t="s">
        <v>16</v>
      </c>
      <c r="D359" s="5">
        <f t="shared" si="16"/>
        <v>0</v>
      </c>
      <c r="E359" s="5">
        <f t="shared" si="17"/>
        <v>0.017964071856287425</v>
      </c>
      <c r="F359" s="5">
        <f t="shared" si="18"/>
        <v>0.06107784431137724</v>
      </c>
      <c r="G359" s="5">
        <f t="shared" si="19"/>
        <v>0.14251497005988023</v>
      </c>
      <c r="H359" s="5">
        <f t="shared" si="20"/>
        <v>0.18323353293413175</v>
      </c>
      <c r="I359" s="5">
        <f t="shared" si="21"/>
        <v>0.5952095808383233</v>
      </c>
      <c r="J359" s="4">
        <f t="shared" si="22"/>
        <v>835</v>
      </c>
      <c r="K359" s="26"/>
      <c r="L359" s="20"/>
      <c r="M359" s="26"/>
      <c r="N359" s="20"/>
      <c r="O359" s="26"/>
    </row>
    <row r="360" spans="3:15" ht="15">
      <c r="C360" s="1"/>
      <c r="D360" s="5"/>
      <c r="E360" s="5"/>
      <c r="F360" s="5"/>
      <c r="G360" s="5"/>
      <c r="H360" s="5"/>
      <c r="I360" s="5"/>
      <c r="J360" s="4"/>
      <c r="K360" s="26"/>
      <c r="L360" s="20"/>
      <c r="M360" s="26"/>
      <c r="N360" s="20"/>
      <c r="O360" s="26"/>
    </row>
    <row r="361" spans="3:15" ht="15">
      <c r="C361" s="1" t="s">
        <v>17</v>
      </c>
      <c r="D361" s="5">
        <f>+D333/(J361)</f>
        <v>0.0006132461161079313</v>
      </c>
      <c r="E361" s="5">
        <f>+F333/J361</f>
        <v>0.01901062959934587</v>
      </c>
      <c r="F361" s="5">
        <f>+H333/J361</f>
        <v>0.06357318070318888</v>
      </c>
      <c r="G361" s="5">
        <f>+J333/J361</f>
        <v>0.14513491414554375</v>
      </c>
      <c r="H361" s="5">
        <f>+L333/J361</f>
        <v>0.1982829108748978</v>
      </c>
      <c r="I361" s="5">
        <f>+N333/J361</f>
        <v>0.5733851185609158</v>
      </c>
      <c r="J361" s="4">
        <f>SUM(J343:J359)</f>
        <v>4892</v>
      </c>
      <c r="K361" s="26"/>
      <c r="L361" s="20"/>
      <c r="M361" s="26"/>
      <c r="N361" s="20"/>
      <c r="O361" s="26"/>
    </row>
    <row r="362" spans="3:15" ht="15">
      <c r="C362" s="19"/>
      <c r="D362" s="20"/>
      <c r="E362" s="26"/>
      <c r="F362" s="20"/>
      <c r="G362" s="26"/>
      <c r="H362" s="20"/>
      <c r="I362" s="26"/>
      <c r="J362" s="20"/>
      <c r="K362" s="26"/>
      <c r="L362" s="20"/>
      <c r="M362" s="26"/>
      <c r="N362" s="20"/>
      <c r="O362" s="26"/>
    </row>
    <row r="363" spans="3:8" ht="15">
      <c r="C363" s="257" t="s">
        <v>53</v>
      </c>
      <c r="D363" s="257"/>
      <c r="E363" s="257"/>
      <c r="F363" s="257"/>
      <c r="G363" s="257"/>
      <c r="H363" s="257"/>
    </row>
    <row r="364" spans="3:15" ht="15">
      <c r="C364" s="233"/>
      <c r="D364" s="244" t="s">
        <v>32</v>
      </c>
      <c r="E364" s="244"/>
      <c r="F364" s="244"/>
      <c r="G364" s="244"/>
      <c r="H364" s="244" t="s">
        <v>33</v>
      </c>
      <c r="I364" s="244"/>
      <c r="J364" s="244"/>
      <c r="K364" s="244"/>
      <c r="L364" s="244" t="s">
        <v>34</v>
      </c>
      <c r="M364" s="244"/>
      <c r="N364" s="244"/>
      <c r="O364" s="244"/>
    </row>
    <row r="365" spans="3:15" ht="15">
      <c r="C365" s="233"/>
      <c r="D365" s="205" t="s">
        <v>54</v>
      </c>
      <c r="E365" s="24" t="s">
        <v>55</v>
      </c>
      <c r="F365" s="24" t="s">
        <v>56</v>
      </c>
      <c r="G365" s="207" t="s">
        <v>57</v>
      </c>
      <c r="H365" s="205" t="s">
        <v>54</v>
      </c>
      <c r="I365" s="24" t="s">
        <v>55</v>
      </c>
      <c r="J365" s="24" t="s">
        <v>56</v>
      </c>
      <c r="K365" s="207" t="s">
        <v>57</v>
      </c>
      <c r="L365" s="205" t="s">
        <v>54</v>
      </c>
      <c r="M365" s="24" t="s">
        <v>55</v>
      </c>
      <c r="N365" s="24" t="s">
        <v>56</v>
      </c>
      <c r="O365" s="207" t="s">
        <v>57</v>
      </c>
    </row>
    <row r="366" spans="3:15" ht="15">
      <c r="C366" s="1" t="s">
        <v>0</v>
      </c>
      <c r="D366" s="6">
        <v>8608</v>
      </c>
      <c r="E366" s="8">
        <v>1732</v>
      </c>
      <c r="F366" s="8">
        <v>4481</v>
      </c>
      <c r="G366" s="7">
        <v>20477</v>
      </c>
      <c r="H366" s="6">
        <v>8729</v>
      </c>
      <c r="I366" s="8">
        <v>4248</v>
      </c>
      <c r="J366" s="8">
        <v>3984</v>
      </c>
      <c r="K366" s="7">
        <v>17988</v>
      </c>
      <c r="L366" s="6">
        <v>8993</v>
      </c>
      <c r="M366" s="8">
        <v>4685</v>
      </c>
      <c r="N366" s="8">
        <v>3873</v>
      </c>
      <c r="O366" s="7">
        <v>16649</v>
      </c>
    </row>
    <row r="367" spans="3:15" ht="15">
      <c r="C367" s="1" t="s">
        <v>1</v>
      </c>
      <c r="D367" s="6">
        <v>956</v>
      </c>
      <c r="E367" s="8">
        <v>187</v>
      </c>
      <c r="F367" s="8">
        <v>525</v>
      </c>
      <c r="G367" s="7">
        <v>2420</v>
      </c>
      <c r="H367" s="6">
        <v>946</v>
      </c>
      <c r="I367" s="8">
        <v>497</v>
      </c>
      <c r="J367" s="8">
        <v>451</v>
      </c>
      <c r="K367" s="7">
        <v>2124</v>
      </c>
      <c r="L367" s="6">
        <v>952</v>
      </c>
      <c r="M367" s="8">
        <v>565</v>
      </c>
      <c r="N367" s="8">
        <v>477</v>
      </c>
      <c r="O367" s="7">
        <v>1895</v>
      </c>
    </row>
    <row r="368" spans="3:15" ht="15">
      <c r="C368" s="1" t="s">
        <v>2</v>
      </c>
      <c r="D368" s="6"/>
      <c r="E368" s="8"/>
      <c r="F368" s="8"/>
      <c r="G368" s="7"/>
      <c r="H368" s="6"/>
      <c r="I368" s="8"/>
      <c r="J368" s="8"/>
      <c r="K368" s="7"/>
      <c r="L368" s="6"/>
      <c r="M368" s="8"/>
      <c r="N368" s="8"/>
      <c r="O368" s="7"/>
    </row>
    <row r="369" spans="3:15" ht="15">
      <c r="C369" s="1" t="s">
        <v>3</v>
      </c>
      <c r="D369" s="6">
        <v>1271</v>
      </c>
      <c r="E369" s="8">
        <v>299</v>
      </c>
      <c r="F369" s="8">
        <v>687</v>
      </c>
      <c r="G369" s="7">
        <v>4255</v>
      </c>
      <c r="H369" s="6">
        <v>1269</v>
      </c>
      <c r="I369" s="8">
        <v>694</v>
      </c>
      <c r="J369" s="8">
        <v>553</v>
      </c>
      <c r="K369" s="7">
        <v>4208</v>
      </c>
      <c r="L369" s="6">
        <v>1357</v>
      </c>
      <c r="M369" s="8">
        <v>565</v>
      </c>
      <c r="N369" s="8">
        <v>449</v>
      </c>
      <c r="O369" s="7">
        <v>4104</v>
      </c>
    </row>
    <row r="370" spans="3:15" ht="15">
      <c r="C370" s="1" t="s">
        <v>4</v>
      </c>
      <c r="D370" s="6">
        <v>804</v>
      </c>
      <c r="E370" s="8">
        <v>225</v>
      </c>
      <c r="F370" s="8">
        <v>494</v>
      </c>
      <c r="G370" s="7">
        <v>1886</v>
      </c>
      <c r="H370" s="6">
        <v>793</v>
      </c>
      <c r="I370" s="8">
        <v>477</v>
      </c>
      <c r="J370" s="8">
        <v>449</v>
      </c>
      <c r="K370" s="7">
        <v>1634</v>
      </c>
      <c r="L370" s="6">
        <v>833</v>
      </c>
      <c r="M370" s="8">
        <v>540</v>
      </c>
      <c r="N370" s="8">
        <v>423</v>
      </c>
      <c r="O370" s="7">
        <v>1502</v>
      </c>
    </row>
    <row r="371" spans="3:15" ht="15">
      <c r="C371" s="1" t="s">
        <v>5</v>
      </c>
      <c r="D371" s="6"/>
      <c r="E371" s="8"/>
      <c r="F371" s="8"/>
      <c r="G371" s="7"/>
      <c r="H371" s="6"/>
      <c r="I371" s="8"/>
      <c r="J371" s="8"/>
      <c r="K371" s="7"/>
      <c r="L371" s="6"/>
      <c r="M371" s="8"/>
      <c r="N371" s="8"/>
      <c r="O371" s="7"/>
    </row>
    <row r="372" spans="3:15" ht="15">
      <c r="C372" s="1" t="s">
        <v>6</v>
      </c>
      <c r="D372" s="6">
        <v>2117</v>
      </c>
      <c r="E372" s="8">
        <v>571</v>
      </c>
      <c r="F372" s="8">
        <v>1319</v>
      </c>
      <c r="G372" s="7">
        <v>5061</v>
      </c>
      <c r="H372" s="6">
        <v>2150</v>
      </c>
      <c r="I372" s="8">
        <v>1308</v>
      </c>
      <c r="J372" s="8">
        <v>1107</v>
      </c>
      <c r="K372" s="7">
        <v>4398</v>
      </c>
      <c r="L372" s="6">
        <v>2396</v>
      </c>
      <c r="M372" s="8">
        <v>1437</v>
      </c>
      <c r="N372" s="8">
        <v>1114</v>
      </c>
      <c r="O372" s="7">
        <v>5043</v>
      </c>
    </row>
    <row r="373" spans="3:15" ht="15">
      <c r="C373" s="1" t="s">
        <v>7</v>
      </c>
      <c r="D373" s="6">
        <v>2292</v>
      </c>
      <c r="E373" s="8">
        <v>622</v>
      </c>
      <c r="F373" s="8">
        <v>1558</v>
      </c>
      <c r="G373" s="7">
        <v>6393</v>
      </c>
      <c r="H373" s="6">
        <v>2358</v>
      </c>
      <c r="I373" s="8">
        <v>1489</v>
      </c>
      <c r="J373" s="8">
        <v>1338</v>
      </c>
      <c r="K373" s="7">
        <v>5622</v>
      </c>
      <c r="L373" s="6">
        <v>2458</v>
      </c>
      <c r="M373" s="8">
        <v>1601</v>
      </c>
      <c r="N373" s="8">
        <v>1329</v>
      </c>
      <c r="O373" s="7">
        <v>5369</v>
      </c>
    </row>
    <row r="374" spans="3:15" ht="15">
      <c r="C374" s="1" t="s">
        <v>8</v>
      </c>
      <c r="D374" s="6">
        <v>781</v>
      </c>
      <c r="E374" s="8">
        <v>204</v>
      </c>
      <c r="F374" s="8">
        <v>467</v>
      </c>
      <c r="G374" s="7">
        <v>1923</v>
      </c>
      <c r="H374" s="6">
        <v>762</v>
      </c>
      <c r="I374" s="8">
        <v>449</v>
      </c>
      <c r="J374" s="8">
        <v>365</v>
      </c>
      <c r="K374" s="7">
        <v>1736</v>
      </c>
      <c r="L374" s="6">
        <v>792</v>
      </c>
      <c r="M374" s="8">
        <v>492</v>
      </c>
      <c r="N374" s="8">
        <v>355</v>
      </c>
      <c r="O374" s="7">
        <v>1672</v>
      </c>
    </row>
    <row r="375" spans="3:15" ht="15">
      <c r="C375" s="1" t="s">
        <v>9</v>
      </c>
      <c r="D375" s="6">
        <v>253</v>
      </c>
      <c r="E375" s="8">
        <v>84</v>
      </c>
      <c r="F375" s="8">
        <v>125</v>
      </c>
      <c r="G375" s="7">
        <v>771</v>
      </c>
      <c r="H375" s="6">
        <v>267</v>
      </c>
      <c r="I375" s="8">
        <v>130</v>
      </c>
      <c r="J375" s="8">
        <v>148</v>
      </c>
      <c r="K375" s="7">
        <v>727</v>
      </c>
      <c r="L375" s="6">
        <v>264</v>
      </c>
      <c r="M375" s="8">
        <v>194</v>
      </c>
      <c r="N375" s="8">
        <v>180</v>
      </c>
      <c r="O375" s="7">
        <v>696</v>
      </c>
    </row>
    <row r="376" spans="3:15" ht="15">
      <c r="C376" s="1" t="s">
        <v>10</v>
      </c>
      <c r="D376" s="6">
        <v>101</v>
      </c>
      <c r="E376" s="8">
        <v>31</v>
      </c>
      <c r="F376" s="8">
        <v>72</v>
      </c>
      <c r="G376" s="7">
        <v>282</v>
      </c>
      <c r="H376" s="6">
        <v>105</v>
      </c>
      <c r="I376" s="8">
        <v>75</v>
      </c>
      <c r="J376" s="8">
        <v>50</v>
      </c>
      <c r="K376" s="7">
        <v>253</v>
      </c>
      <c r="L376" s="6">
        <v>100</v>
      </c>
      <c r="M376" s="8">
        <v>91</v>
      </c>
      <c r="N376" s="8">
        <v>46</v>
      </c>
      <c r="O376" s="7">
        <v>232</v>
      </c>
    </row>
    <row r="377" spans="3:15" ht="15">
      <c r="C377" s="1" t="s">
        <v>11</v>
      </c>
      <c r="D377" s="6">
        <v>2277</v>
      </c>
      <c r="E377" s="8">
        <v>414</v>
      </c>
      <c r="F377" s="8">
        <v>1146</v>
      </c>
      <c r="G377" s="7">
        <v>5985</v>
      </c>
      <c r="H377" s="6">
        <v>2370</v>
      </c>
      <c r="I377" s="8">
        <v>1094</v>
      </c>
      <c r="J377" s="8">
        <v>988</v>
      </c>
      <c r="K377" s="7">
        <v>5240</v>
      </c>
      <c r="L377" s="6">
        <v>2451</v>
      </c>
      <c r="M377" s="8">
        <v>1213</v>
      </c>
      <c r="N377" s="8">
        <v>1033</v>
      </c>
      <c r="O377" s="7">
        <v>4867</v>
      </c>
    </row>
    <row r="378" spans="3:15" ht="15">
      <c r="C378" s="1" t="s">
        <v>12</v>
      </c>
      <c r="D378" s="6">
        <v>419</v>
      </c>
      <c r="E378" s="8">
        <v>106</v>
      </c>
      <c r="F378" s="8">
        <v>234</v>
      </c>
      <c r="G378" s="7">
        <v>780</v>
      </c>
      <c r="H378" s="6">
        <v>420</v>
      </c>
      <c r="I378" s="8">
        <v>220</v>
      </c>
      <c r="J378" s="8">
        <v>182</v>
      </c>
      <c r="K378" s="7">
        <v>694</v>
      </c>
      <c r="L378" s="6">
        <v>421</v>
      </c>
      <c r="M378" s="8">
        <v>232</v>
      </c>
      <c r="N378" s="8">
        <v>202</v>
      </c>
      <c r="O378" s="7">
        <v>627</v>
      </c>
    </row>
    <row r="379" spans="3:15" ht="15">
      <c r="C379" s="1" t="s">
        <v>13</v>
      </c>
      <c r="D379" s="6">
        <v>449</v>
      </c>
      <c r="E379" s="8">
        <v>118</v>
      </c>
      <c r="F379" s="8">
        <v>309</v>
      </c>
      <c r="G379" s="7">
        <v>1463</v>
      </c>
      <c r="H379" s="6">
        <v>451</v>
      </c>
      <c r="I379" s="8">
        <v>313</v>
      </c>
      <c r="J379" s="8">
        <v>255</v>
      </c>
      <c r="K379" s="7">
        <v>1210</v>
      </c>
      <c r="L379" s="6">
        <v>496</v>
      </c>
      <c r="M379" s="8">
        <v>313</v>
      </c>
      <c r="N379" s="8">
        <v>271</v>
      </c>
      <c r="O379" s="7">
        <v>1082</v>
      </c>
    </row>
    <row r="380" spans="3:15" ht="15">
      <c r="C380" s="1" t="s">
        <v>14</v>
      </c>
      <c r="D380" s="6">
        <v>1136</v>
      </c>
      <c r="E380" s="8">
        <v>254</v>
      </c>
      <c r="F380" s="8">
        <v>623</v>
      </c>
      <c r="G380" s="7">
        <v>2412</v>
      </c>
      <c r="H380" s="6">
        <v>1141</v>
      </c>
      <c r="I380" s="8">
        <v>602</v>
      </c>
      <c r="J380" s="8">
        <v>487</v>
      </c>
      <c r="K380" s="7">
        <v>2140</v>
      </c>
      <c r="L380" s="6">
        <v>1212</v>
      </c>
      <c r="M380" s="8">
        <v>648</v>
      </c>
      <c r="N380" s="8">
        <v>471</v>
      </c>
      <c r="O380" s="7">
        <v>1965</v>
      </c>
    </row>
    <row r="381" spans="3:15" ht="15">
      <c r="C381" s="1" t="s">
        <v>15</v>
      </c>
      <c r="D381" s="6">
        <v>330</v>
      </c>
      <c r="E381" s="8">
        <v>74</v>
      </c>
      <c r="F381" s="8">
        <v>159</v>
      </c>
      <c r="G381" s="7">
        <v>766</v>
      </c>
      <c r="H381" s="6">
        <v>342</v>
      </c>
      <c r="I381" s="8">
        <v>169</v>
      </c>
      <c r="J381" s="8">
        <v>130</v>
      </c>
      <c r="K381" s="7">
        <v>698</v>
      </c>
      <c r="L381" s="6">
        <v>343</v>
      </c>
      <c r="M381" s="8">
        <v>167</v>
      </c>
      <c r="N381" s="8">
        <v>149</v>
      </c>
      <c r="O381" s="7">
        <v>685</v>
      </c>
    </row>
    <row r="382" spans="3:15" ht="15">
      <c r="C382" s="1" t="s">
        <v>16</v>
      </c>
      <c r="D382" s="6">
        <v>394</v>
      </c>
      <c r="E382" s="8">
        <v>99</v>
      </c>
      <c r="F382" s="8">
        <v>233</v>
      </c>
      <c r="G382" s="7">
        <v>915</v>
      </c>
      <c r="H382" s="6">
        <v>458</v>
      </c>
      <c r="I382" s="8">
        <v>237</v>
      </c>
      <c r="J382" s="8">
        <v>212</v>
      </c>
      <c r="K382" s="7">
        <v>725</v>
      </c>
      <c r="L382" s="6">
        <v>403</v>
      </c>
      <c r="M382" s="8">
        <v>245</v>
      </c>
      <c r="N382" s="8">
        <v>190</v>
      </c>
      <c r="O382" s="7">
        <v>762</v>
      </c>
    </row>
    <row r="383" spans="3:15" ht="15">
      <c r="C383" s="1"/>
      <c r="D383" s="6"/>
      <c r="E383" s="8"/>
      <c r="F383" s="8"/>
      <c r="G383" s="7"/>
      <c r="H383" s="6"/>
      <c r="I383" s="8"/>
      <c r="J383" s="8"/>
      <c r="K383" s="7"/>
      <c r="L383" s="6"/>
      <c r="M383" s="8"/>
      <c r="N383" s="8"/>
      <c r="O383" s="7"/>
    </row>
    <row r="384" spans="3:15" ht="15">
      <c r="C384" s="1" t="s">
        <v>17</v>
      </c>
      <c r="D384" s="6">
        <f>SUM(D366:D382)</f>
        <v>22188</v>
      </c>
      <c r="E384" s="8">
        <f aca="true" t="shared" si="23" ref="E384:O384">SUM(E366:E382)</f>
        <v>5020</v>
      </c>
      <c r="F384" s="8">
        <f t="shared" si="23"/>
        <v>12432</v>
      </c>
      <c r="G384" s="7">
        <f t="shared" si="23"/>
        <v>55789</v>
      </c>
      <c r="H384" s="6">
        <f t="shared" si="23"/>
        <v>22561</v>
      </c>
      <c r="I384" s="8">
        <f t="shared" si="23"/>
        <v>12002</v>
      </c>
      <c r="J384" s="8">
        <f t="shared" si="23"/>
        <v>10699</v>
      </c>
      <c r="K384" s="7">
        <f t="shared" si="23"/>
        <v>49397</v>
      </c>
      <c r="L384" s="6">
        <f t="shared" si="23"/>
        <v>23471</v>
      </c>
      <c r="M384" s="8">
        <f t="shared" si="23"/>
        <v>12988</v>
      </c>
      <c r="N384" s="8">
        <f t="shared" si="23"/>
        <v>10562</v>
      </c>
      <c r="O384" s="7">
        <f t="shared" si="23"/>
        <v>47150</v>
      </c>
    </row>
    <row r="387" spans="3:11" ht="15">
      <c r="C387" s="233"/>
      <c r="D387" s="244" t="s">
        <v>35</v>
      </c>
      <c r="E387" s="244"/>
      <c r="F387" s="244"/>
      <c r="G387" s="244"/>
      <c r="H387" s="244" t="s">
        <v>36</v>
      </c>
      <c r="I387" s="244"/>
      <c r="J387" s="244"/>
      <c r="K387" s="244"/>
    </row>
    <row r="388" spans="3:11" ht="15">
      <c r="C388" s="233"/>
      <c r="D388" s="205" t="s">
        <v>54</v>
      </c>
      <c r="E388" s="24" t="s">
        <v>55</v>
      </c>
      <c r="F388" s="24" t="s">
        <v>56</v>
      </c>
      <c r="G388" s="207" t="s">
        <v>57</v>
      </c>
      <c r="H388" s="205" t="s">
        <v>54</v>
      </c>
      <c r="I388" s="24" t="s">
        <v>55</v>
      </c>
      <c r="J388" s="24" t="s">
        <v>56</v>
      </c>
      <c r="K388" s="207" t="s">
        <v>57</v>
      </c>
    </row>
    <row r="389" spans="3:11" ht="15">
      <c r="C389" s="1" t="s">
        <v>0</v>
      </c>
      <c r="D389" s="6">
        <v>8697</v>
      </c>
      <c r="E389" s="8">
        <v>4732</v>
      </c>
      <c r="F389" s="8">
        <v>3936</v>
      </c>
      <c r="G389" s="7">
        <v>16031</v>
      </c>
      <c r="H389" s="6">
        <v>8478</v>
      </c>
      <c r="I389" s="8">
        <v>4668</v>
      </c>
      <c r="J389" s="8">
        <v>3713</v>
      </c>
      <c r="K389" s="7">
        <v>15300</v>
      </c>
    </row>
    <row r="390" spans="3:11" ht="15">
      <c r="C390" s="1" t="s">
        <v>1</v>
      </c>
      <c r="D390" s="6">
        <v>934</v>
      </c>
      <c r="E390" s="8">
        <v>546</v>
      </c>
      <c r="F390" s="8">
        <v>463</v>
      </c>
      <c r="G390" s="7">
        <v>1809</v>
      </c>
      <c r="H390" s="6">
        <v>903</v>
      </c>
      <c r="I390" s="8">
        <v>552</v>
      </c>
      <c r="J390" s="8">
        <v>435</v>
      </c>
      <c r="K390" s="7">
        <v>1829</v>
      </c>
    </row>
    <row r="391" spans="3:11" ht="15">
      <c r="C391" s="1" t="s">
        <v>2</v>
      </c>
      <c r="D391" s="6"/>
      <c r="E391" s="8"/>
      <c r="F391" s="8"/>
      <c r="G391" s="7"/>
      <c r="H391" s="6">
        <v>2322</v>
      </c>
      <c r="I391" s="8">
        <v>1526</v>
      </c>
      <c r="J391" s="8">
        <v>1231</v>
      </c>
      <c r="K391" s="7">
        <v>5384</v>
      </c>
    </row>
    <row r="392" spans="3:11" ht="15">
      <c r="C392" s="1" t="s">
        <v>3</v>
      </c>
      <c r="D392" s="6">
        <v>1243</v>
      </c>
      <c r="E392" s="8">
        <v>741</v>
      </c>
      <c r="F392" s="8">
        <v>529</v>
      </c>
      <c r="G392" s="7">
        <v>4073</v>
      </c>
      <c r="H392" s="6">
        <v>1155</v>
      </c>
      <c r="I392" s="8">
        <v>692</v>
      </c>
      <c r="J392" s="8">
        <v>498</v>
      </c>
      <c r="K392" s="7">
        <v>3868</v>
      </c>
    </row>
    <row r="393" spans="3:11" ht="15">
      <c r="C393" s="1" t="s">
        <v>4</v>
      </c>
      <c r="D393" s="6">
        <v>763</v>
      </c>
      <c r="E393" s="8">
        <v>509</v>
      </c>
      <c r="F393" s="8">
        <v>383</v>
      </c>
      <c r="G393" s="7">
        <v>1549</v>
      </c>
      <c r="H393" s="6">
        <v>792</v>
      </c>
      <c r="I393" s="8">
        <v>487</v>
      </c>
      <c r="J393" s="8">
        <v>388</v>
      </c>
      <c r="K393" s="7">
        <v>1529</v>
      </c>
    </row>
    <row r="394" spans="3:11" ht="15">
      <c r="C394" s="1" t="s">
        <v>5</v>
      </c>
      <c r="D394" s="6">
        <v>443</v>
      </c>
      <c r="E394" s="8">
        <v>322</v>
      </c>
      <c r="F394" s="8">
        <v>260</v>
      </c>
      <c r="G394" s="7">
        <v>1065</v>
      </c>
      <c r="H394" s="6">
        <v>428</v>
      </c>
      <c r="I394" s="8">
        <v>294</v>
      </c>
      <c r="J394" s="8">
        <v>266</v>
      </c>
      <c r="K394" s="7">
        <v>1061</v>
      </c>
    </row>
    <row r="395" spans="3:11" ht="15">
      <c r="C395" s="1" t="s">
        <v>6</v>
      </c>
      <c r="D395" s="6">
        <v>2422</v>
      </c>
      <c r="E395" s="8">
        <v>1481</v>
      </c>
      <c r="F395" s="8">
        <v>1096</v>
      </c>
      <c r="G395" s="7">
        <v>4670</v>
      </c>
      <c r="H395" s="6">
        <v>2282</v>
      </c>
      <c r="I395" s="8">
        <v>1435</v>
      </c>
      <c r="J395" s="8">
        <v>1047</v>
      </c>
      <c r="K395" s="7">
        <v>4577</v>
      </c>
    </row>
    <row r="396" spans="3:11" ht="15">
      <c r="C396" s="1" t="s">
        <v>7</v>
      </c>
      <c r="D396" s="6">
        <v>2378</v>
      </c>
      <c r="E396" s="8">
        <v>1705</v>
      </c>
      <c r="F396" s="8">
        <v>1263</v>
      </c>
      <c r="G396" s="7">
        <v>5360</v>
      </c>
      <c r="H396" s="6">
        <v>2333</v>
      </c>
      <c r="I396" s="8">
        <v>1657</v>
      </c>
      <c r="J396" s="8">
        <v>1256</v>
      </c>
      <c r="K396" s="7">
        <v>5063</v>
      </c>
    </row>
    <row r="397" spans="3:11" ht="15">
      <c r="C397" s="1" t="s">
        <v>8</v>
      </c>
      <c r="D397" s="6">
        <v>749</v>
      </c>
      <c r="E397" s="8">
        <v>498</v>
      </c>
      <c r="F397" s="8">
        <v>353</v>
      </c>
      <c r="G397" s="7">
        <v>1596</v>
      </c>
      <c r="H397" s="6">
        <v>751</v>
      </c>
      <c r="I397" s="8">
        <v>490</v>
      </c>
      <c r="J397" s="8">
        <v>351</v>
      </c>
      <c r="K397" s="7">
        <v>1560</v>
      </c>
    </row>
    <row r="398" spans="3:11" ht="15">
      <c r="C398" s="1" t="s">
        <v>9</v>
      </c>
      <c r="D398" s="6">
        <v>261</v>
      </c>
      <c r="E398" s="8">
        <v>217</v>
      </c>
      <c r="F398" s="8">
        <v>207</v>
      </c>
      <c r="G398" s="7">
        <v>645</v>
      </c>
      <c r="H398" s="6">
        <v>238</v>
      </c>
      <c r="I398" s="8">
        <v>249</v>
      </c>
      <c r="J398" s="8">
        <v>183</v>
      </c>
      <c r="K398" s="7">
        <v>661</v>
      </c>
    </row>
    <row r="399" spans="3:11" ht="15">
      <c r="C399" s="1" t="s">
        <v>10</v>
      </c>
      <c r="D399" s="6">
        <v>92</v>
      </c>
      <c r="E399" s="8">
        <v>83</v>
      </c>
      <c r="F399" s="8">
        <v>43</v>
      </c>
      <c r="G399" s="7">
        <v>227</v>
      </c>
      <c r="H399" s="6">
        <v>84</v>
      </c>
      <c r="I399" s="8">
        <v>72</v>
      </c>
      <c r="J399" s="8">
        <v>49</v>
      </c>
      <c r="K399" s="7">
        <v>223</v>
      </c>
    </row>
    <row r="400" spans="3:11" ht="15">
      <c r="C400" s="1" t="s">
        <v>11</v>
      </c>
      <c r="D400" s="6">
        <v>2356</v>
      </c>
      <c r="E400" s="8">
        <v>1280</v>
      </c>
      <c r="F400" s="8">
        <v>1042</v>
      </c>
      <c r="G400" s="7">
        <v>4558</v>
      </c>
      <c r="H400" s="6">
        <v>2253</v>
      </c>
      <c r="I400" s="8">
        <v>1267</v>
      </c>
      <c r="J400" s="8">
        <v>992</v>
      </c>
      <c r="K400" s="7">
        <v>4222</v>
      </c>
    </row>
    <row r="401" spans="3:11" ht="15">
      <c r="C401" s="1" t="s">
        <v>12</v>
      </c>
      <c r="D401" s="6">
        <v>401</v>
      </c>
      <c r="E401" s="8">
        <v>228</v>
      </c>
      <c r="F401" s="8">
        <v>187</v>
      </c>
      <c r="G401" s="7">
        <v>597</v>
      </c>
      <c r="H401" s="6">
        <v>408</v>
      </c>
      <c r="I401" s="8">
        <v>220</v>
      </c>
      <c r="J401" s="8">
        <v>168</v>
      </c>
      <c r="K401" s="7">
        <v>569</v>
      </c>
    </row>
    <row r="402" spans="3:11" ht="15">
      <c r="C402" s="1" t="s">
        <v>13</v>
      </c>
      <c r="D402" s="6">
        <v>486</v>
      </c>
      <c r="E402" s="8">
        <v>356</v>
      </c>
      <c r="F402" s="8">
        <v>237</v>
      </c>
      <c r="G402" s="7">
        <v>1004</v>
      </c>
      <c r="H402" s="6">
        <v>448</v>
      </c>
      <c r="I402" s="8">
        <v>333</v>
      </c>
      <c r="J402" s="8">
        <v>245</v>
      </c>
      <c r="K402" s="7">
        <v>978</v>
      </c>
    </row>
    <row r="403" spans="3:11" ht="15">
      <c r="C403" s="1" t="s">
        <v>14</v>
      </c>
      <c r="D403" s="6">
        <v>1149</v>
      </c>
      <c r="E403" s="8">
        <v>633</v>
      </c>
      <c r="F403" s="8">
        <v>472</v>
      </c>
      <c r="G403" s="7">
        <v>1876</v>
      </c>
      <c r="H403" s="6">
        <v>1122</v>
      </c>
      <c r="I403" s="8">
        <v>600</v>
      </c>
      <c r="J403" s="8">
        <v>488</v>
      </c>
      <c r="K403" s="7">
        <v>1778</v>
      </c>
    </row>
    <row r="404" spans="3:11" ht="15">
      <c r="C404" s="1" t="s">
        <v>15</v>
      </c>
      <c r="D404" s="6">
        <v>332</v>
      </c>
      <c r="E404" s="8">
        <v>178</v>
      </c>
      <c r="F404" s="8">
        <v>146</v>
      </c>
      <c r="G404" s="7">
        <v>645</v>
      </c>
      <c r="H404" s="6">
        <v>332</v>
      </c>
      <c r="I404" s="8">
        <v>165</v>
      </c>
      <c r="J404" s="8">
        <v>149</v>
      </c>
      <c r="K404" s="7">
        <v>636</v>
      </c>
    </row>
    <row r="405" spans="3:11" ht="15">
      <c r="C405" s="1" t="s">
        <v>16</v>
      </c>
      <c r="D405" s="6">
        <v>415</v>
      </c>
      <c r="E405" s="8">
        <v>235</v>
      </c>
      <c r="F405" s="8">
        <v>203</v>
      </c>
      <c r="G405" s="7">
        <v>731</v>
      </c>
      <c r="H405" s="6">
        <v>388</v>
      </c>
      <c r="I405" s="8">
        <v>261</v>
      </c>
      <c r="J405" s="8">
        <v>162</v>
      </c>
      <c r="K405" s="7">
        <v>685</v>
      </c>
    </row>
    <row r="406" spans="3:11" ht="15">
      <c r="C406" s="1"/>
      <c r="D406" s="6"/>
      <c r="E406" s="8"/>
      <c r="F406" s="8"/>
      <c r="G406" s="7"/>
      <c r="H406" s="6"/>
      <c r="I406" s="8"/>
      <c r="J406" s="8"/>
      <c r="K406" s="7"/>
    </row>
    <row r="407" spans="3:11" ht="15">
      <c r="C407" s="1" t="s">
        <v>17</v>
      </c>
      <c r="D407" s="6">
        <f>SUM(D389:D405)</f>
        <v>23121</v>
      </c>
      <c r="E407" s="8">
        <f aca="true" t="shared" si="24" ref="E407:K407">SUM(E389:E405)</f>
        <v>13744</v>
      </c>
      <c r="F407" s="8">
        <f t="shared" si="24"/>
        <v>10820</v>
      </c>
      <c r="G407" s="7">
        <f t="shared" si="24"/>
        <v>46436</v>
      </c>
      <c r="H407" s="6">
        <f t="shared" si="24"/>
        <v>24717</v>
      </c>
      <c r="I407" s="8">
        <f t="shared" si="24"/>
        <v>14968</v>
      </c>
      <c r="J407" s="8">
        <f t="shared" si="24"/>
        <v>11621</v>
      </c>
      <c r="K407" s="7">
        <f t="shared" si="24"/>
        <v>49923</v>
      </c>
    </row>
    <row r="408" spans="3:11" ht="15">
      <c r="C408" s="19"/>
      <c r="D408" s="20"/>
      <c r="E408" s="20"/>
      <c r="F408" s="20"/>
      <c r="G408" s="20"/>
      <c r="H408" s="20"/>
      <c r="I408" s="20"/>
      <c r="J408" s="20"/>
      <c r="K408" s="20"/>
    </row>
    <row r="409" spans="3:11" ht="15">
      <c r="C409" s="19"/>
      <c r="D409" s="20"/>
      <c r="E409" s="20"/>
      <c r="F409" s="20"/>
      <c r="G409" s="20"/>
      <c r="H409" s="20"/>
      <c r="I409" s="20"/>
      <c r="J409" s="20"/>
      <c r="K409" s="20"/>
    </row>
    <row r="410" spans="3:11" ht="15">
      <c r="C410" s="19"/>
      <c r="D410" s="20"/>
      <c r="E410" s="20"/>
      <c r="F410" s="20"/>
      <c r="G410" s="20"/>
      <c r="H410" s="20"/>
      <c r="I410" s="20"/>
      <c r="J410" s="20"/>
      <c r="K410" s="20"/>
    </row>
    <row r="411" spans="3:11" ht="15">
      <c r="C411" s="19"/>
      <c r="D411" s="20"/>
      <c r="E411" s="20"/>
      <c r="F411" s="20"/>
      <c r="G411" s="20"/>
      <c r="H411" s="20"/>
      <c r="I411" s="20"/>
      <c r="J411" s="20"/>
      <c r="K411" s="20"/>
    </row>
    <row r="412" spans="3:11" ht="15">
      <c r="C412" s="19"/>
      <c r="D412" s="20"/>
      <c r="E412" s="20"/>
      <c r="F412" s="20"/>
      <c r="G412" s="20"/>
      <c r="H412" s="20"/>
      <c r="I412" s="20"/>
      <c r="J412" s="20"/>
      <c r="K412" s="20"/>
    </row>
    <row r="413" spans="3:11" ht="15">
      <c r="C413" s="19"/>
      <c r="D413" s="20"/>
      <c r="E413" s="20"/>
      <c r="F413" s="20"/>
      <c r="G413" s="20"/>
      <c r="H413" s="20"/>
      <c r="I413" s="20"/>
      <c r="J413" s="20"/>
      <c r="K413" s="20"/>
    </row>
    <row r="414" spans="3:11" ht="15">
      <c r="C414" s="19"/>
      <c r="D414" s="20"/>
      <c r="E414" s="20"/>
      <c r="F414" s="20"/>
      <c r="G414" s="20"/>
      <c r="H414" s="20"/>
      <c r="I414" s="20"/>
      <c r="J414" s="20"/>
      <c r="K414" s="20"/>
    </row>
    <row r="415" spans="3:11" ht="15">
      <c r="C415" s="19"/>
      <c r="D415" s="20"/>
      <c r="E415" s="20"/>
      <c r="F415" s="20"/>
      <c r="G415" s="20"/>
      <c r="H415" s="20"/>
      <c r="I415" s="20"/>
      <c r="J415" s="20"/>
      <c r="K415" s="20"/>
    </row>
    <row r="416" spans="3:11" ht="15">
      <c r="C416" s="19"/>
      <c r="D416" s="20"/>
      <c r="E416" s="20"/>
      <c r="F416" s="20"/>
      <c r="G416" s="20"/>
      <c r="H416" s="20"/>
      <c r="I416" s="20"/>
      <c r="J416" s="20"/>
      <c r="K416" s="20"/>
    </row>
    <row r="417" spans="3:11" ht="15">
      <c r="C417" s="19"/>
      <c r="D417" s="20"/>
      <c r="E417" s="20"/>
      <c r="F417" s="20"/>
      <c r="G417" s="20"/>
      <c r="H417" s="20"/>
      <c r="I417" s="20"/>
      <c r="J417" s="20"/>
      <c r="K417" s="20"/>
    </row>
    <row r="418" spans="3:11" ht="15">
      <c r="C418" s="19"/>
      <c r="D418" s="20"/>
      <c r="E418" s="20"/>
      <c r="F418" s="20"/>
      <c r="G418" s="20"/>
      <c r="H418" s="20"/>
      <c r="I418" s="20"/>
      <c r="J418" s="20"/>
      <c r="K418" s="20"/>
    </row>
    <row r="419" spans="3:11" ht="15">
      <c r="C419" s="19"/>
      <c r="D419" s="20"/>
      <c r="E419" s="20"/>
      <c r="F419" s="20"/>
      <c r="G419" s="20"/>
      <c r="H419" s="20"/>
      <c r="I419" s="20"/>
      <c r="J419" s="20"/>
      <c r="K419" s="20"/>
    </row>
    <row r="420" spans="3:11" ht="15">
      <c r="C420" s="19"/>
      <c r="D420" s="20"/>
      <c r="E420" s="20"/>
      <c r="F420" s="20"/>
      <c r="G420" s="20"/>
      <c r="H420" s="20"/>
      <c r="I420" s="20"/>
      <c r="J420" s="20"/>
      <c r="K420" s="20"/>
    </row>
    <row r="421" spans="3:11" ht="15">
      <c r="C421" s="19"/>
      <c r="D421" s="20"/>
      <c r="E421" s="20"/>
      <c r="F421" s="20"/>
      <c r="G421" s="20"/>
      <c r="H421" s="20"/>
      <c r="I421" s="20"/>
      <c r="J421" s="20"/>
      <c r="K421" s="20"/>
    </row>
    <row r="422" spans="3:11" ht="15">
      <c r="C422" s="19"/>
      <c r="D422" s="20"/>
      <c r="E422" s="20"/>
      <c r="F422" s="20"/>
      <c r="G422" s="20"/>
      <c r="H422" s="20"/>
      <c r="I422" s="20"/>
      <c r="J422" s="20"/>
      <c r="K422" s="20"/>
    </row>
    <row r="423" spans="3:11" ht="15">
      <c r="C423" s="19"/>
      <c r="D423" s="20"/>
      <c r="E423" s="20"/>
      <c r="F423" s="20"/>
      <c r="G423" s="20"/>
      <c r="H423" s="20"/>
      <c r="I423" s="20"/>
      <c r="J423" s="20"/>
      <c r="K423" s="20"/>
    </row>
    <row r="424" spans="3:11" ht="15">
      <c r="C424" s="19"/>
      <c r="D424" s="20"/>
      <c r="E424" s="20"/>
      <c r="F424" s="20"/>
      <c r="G424" s="20"/>
      <c r="H424" s="20"/>
      <c r="I424" s="20"/>
      <c r="J424" s="20"/>
      <c r="K424" s="20"/>
    </row>
    <row r="425" spans="3:11" ht="15">
      <c r="C425" s="19"/>
      <c r="D425" s="20"/>
      <c r="E425" s="20"/>
      <c r="F425" s="20"/>
      <c r="G425" s="20"/>
      <c r="H425" s="20"/>
      <c r="I425" s="20"/>
      <c r="J425" s="226" t="s">
        <v>486</v>
      </c>
      <c r="K425" s="20"/>
    </row>
    <row r="427" spans="3:8" ht="15">
      <c r="C427" s="257" t="s">
        <v>66</v>
      </c>
      <c r="D427" s="257"/>
      <c r="E427" s="257"/>
      <c r="F427" s="257"/>
      <c r="G427" s="257"/>
      <c r="H427" s="257"/>
    </row>
    <row r="428" spans="3:15" ht="15">
      <c r="C428" s="233"/>
      <c r="D428" s="244" t="s">
        <v>32</v>
      </c>
      <c r="E428" s="244"/>
      <c r="F428" s="244"/>
      <c r="G428" s="244"/>
      <c r="H428" s="244" t="s">
        <v>33</v>
      </c>
      <c r="I428" s="244"/>
      <c r="J428" s="244"/>
      <c r="K428" s="244"/>
      <c r="L428" s="244" t="s">
        <v>34</v>
      </c>
      <c r="M428" s="244"/>
      <c r="N428" s="244"/>
      <c r="O428" s="244"/>
    </row>
    <row r="429" spans="3:15" ht="15">
      <c r="C429" s="233"/>
      <c r="D429" s="205" t="s">
        <v>54</v>
      </c>
      <c r="E429" s="24" t="s">
        <v>55</v>
      </c>
      <c r="F429" s="24" t="s">
        <v>56</v>
      </c>
      <c r="G429" s="207" t="s">
        <v>57</v>
      </c>
      <c r="H429" s="205" t="s">
        <v>54</v>
      </c>
      <c r="I429" s="24" t="s">
        <v>55</v>
      </c>
      <c r="J429" s="24" t="s">
        <v>56</v>
      </c>
      <c r="K429" s="207" t="s">
        <v>57</v>
      </c>
      <c r="L429" s="205" t="s">
        <v>54</v>
      </c>
      <c r="M429" s="24" t="s">
        <v>55</v>
      </c>
      <c r="N429" s="24" t="s">
        <v>56</v>
      </c>
      <c r="O429" s="207" t="s">
        <v>57</v>
      </c>
    </row>
    <row r="430" spans="3:15" ht="15">
      <c r="C430" s="1" t="s">
        <v>0</v>
      </c>
      <c r="D430" s="32">
        <f aca="true" t="shared" si="25" ref="D430:D446">+D366/(D366+E366+F366+G366)</f>
        <v>0.2438665080174514</v>
      </c>
      <c r="E430" s="9">
        <f aca="true" t="shared" si="26" ref="E430:E446">+E366/(D366+E366+F366+G366)</f>
        <v>0.04906793586038869</v>
      </c>
      <c r="F430" s="9">
        <f aca="true" t="shared" si="27" ref="F430:F446">+F366/(D366+E366+F366+G366)</f>
        <v>0.12694770241940054</v>
      </c>
      <c r="G430" s="12">
        <f aca="true" t="shared" si="28" ref="G430:G446">+G366/(D366+E366+F366+G366)</f>
        <v>0.5801178537027594</v>
      </c>
      <c r="H430" s="32">
        <f aca="true" t="shared" si="29" ref="H430:H446">+H366/(H366+I366+J366+K366)</f>
        <v>0.24976394174368366</v>
      </c>
      <c r="I430" s="9">
        <f aca="true" t="shared" si="30" ref="I430:I446">+I366/(H366+I366+J366+K366)</f>
        <v>0.12154854216143524</v>
      </c>
      <c r="J430" s="9">
        <f aca="true" t="shared" si="31" ref="J430:J446">+J366/(H366+I366+J366+K366)</f>
        <v>0.11399467795931215</v>
      </c>
      <c r="K430" s="12">
        <f aca="true" t="shared" si="32" ref="K430:K446">+K366/(H366+I366+J366+K366)</f>
        <v>0.514692838135569</v>
      </c>
      <c r="L430" s="32">
        <f aca="true" t="shared" si="33" ref="L430:L446">+L366/(L366+M366+N366+O366)</f>
        <v>0.262953216374269</v>
      </c>
      <c r="M430" s="9">
        <f aca="true" t="shared" si="34" ref="M430:M446">+M366/(L366+M366+N366+O366)</f>
        <v>0.13698830409356724</v>
      </c>
      <c r="N430" s="9">
        <f aca="true" t="shared" si="35" ref="N430:N446">+N366/(L366+M366+N366+O366)</f>
        <v>0.11324561403508772</v>
      </c>
      <c r="O430" s="12">
        <f aca="true" t="shared" si="36" ref="O430:O446">+O366/(L366+M366+N366+O366)</f>
        <v>0.48681286549707603</v>
      </c>
    </row>
    <row r="431" spans="3:15" ht="15">
      <c r="C431" s="1" t="s">
        <v>1</v>
      </c>
      <c r="D431" s="32">
        <f t="shared" si="25"/>
        <v>0.23385518590998042</v>
      </c>
      <c r="E431" s="9">
        <f t="shared" si="26"/>
        <v>0.04574363992172211</v>
      </c>
      <c r="F431" s="9">
        <f t="shared" si="27"/>
        <v>0.1284246575342466</v>
      </c>
      <c r="G431" s="12">
        <f t="shared" si="28"/>
        <v>0.5919765166340509</v>
      </c>
      <c r="H431" s="32">
        <f t="shared" si="29"/>
        <v>0.23544051767048282</v>
      </c>
      <c r="I431" s="9">
        <f t="shared" si="30"/>
        <v>0.12369337979094076</v>
      </c>
      <c r="J431" s="9">
        <f t="shared" si="31"/>
        <v>0.11224489795918367</v>
      </c>
      <c r="K431" s="12">
        <f t="shared" si="32"/>
        <v>0.5286212045793928</v>
      </c>
      <c r="L431" s="32">
        <f t="shared" si="33"/>
        <v>0.24479300591411673</v>
      </c>
      <c r="M431" s="9">
        <f t="shared" si="34"/>
        <v>0.14528156338390333</v>
      </c>
      <c r="N431" s="9">
        <f t="shared" si="35"/>
        <v>0.12265363846747236</v>
      </c>
      <c r="O431" s="12">
        <f t="shared" si="36"/>
        <v>0.48727179223450756</v>
      </c>
    </row>
    <row r="432" spans="3:15" ht="15">
      <c r="C432" s="1" t="s">
        <v>2</v>
      </c>
      <c r="D432" s="185" t="e">
        <f t="shared" si="25"/>
        <v>#DIV/0!</v>
      </c>
      <c r="E432" s="186" t="e">
        <f t="shared" si="26"/>
        <v>#DIV/0!</v>
      </c>
      <c r="F432" s="186" t="e">
        <f t="shared" si="27"/>
        <v>#DIV/0!</v>
      </c>
      <c r="G432" s="187" t="e">
        <f t="shared" si="28"/>
        <v>#DIV/0!</v>
      </c>
      <c r="H432" s="185" t="e">
        <f t="shared" si="29"/>
        <v>#DIV/0!</v>
      </c>
      <c r="I432" s="186" t="e">
        <f t="shared" si="30"/>
        <v>#DIV/0!</v>
      </c>
      <c r="J432" s="186" t="e">
        <f t="shared" si="31"/>
        <v>#DIV/0!</v>
      </c>
      <c r="K432" s="187" t="e">
        <f t="shared" si="32"/>
        <v>#DIV/0!</v>
      </c>
      <c r="L432" s="185" t="e">
        <f t="shared" si="33"/>
        <v>#DIV/0!</v>
      </c>
      <c r="M432" s="186" t="e">
        <f t="shared" si="34"/>
        <v>#DIV/0!</v>
      </c>
      <c r="N432" s="186" t="e">
        <f t="shared" si="35"/>
        <v>#DIV/0!</v>
      </c>
      <c r="O432" s="187" t="e">
        <f t="shared" si="36"/>
        <v>#DIV/0!</v>
      </c>
    </row>
    <row r="433" spans="3:15" ht="15">
      <c r="C433" s="1" t="s">
        <v>3</v>
      </c>
      <c r="D433" s="32">
        <f t="shared" si="25"/>
        <v>0.19517813267813267</v>
      </c>
      <c r="E433" s="9">
        <f t="shared" si="26"/>
        <v>0.04591523341523342</v>
      </c>
      <c r="F433" s="9">
        <f t="shared" si="27"/>
        <v>0.10549754299754299</v>
      </c>
      <c r="G433" s="12">
        <f t="shared" si="28"/>
        <v>0.6534090909090909</v>
      </c>
      <c r="H433" s="32">
        <f t="shared" si="29"/>
        <v>0.1887269482450922</v>
      </c>
      <c r="I433" s="9">
        <f t="shared" si="30"/>
        <v>0.1032123735871505</v>
      </c>
      <c r="J433" s="9">
        <f t="shared" si="31"/>
        <v>0.08224271267102914</v>
      </c>
      <c r="K433" s="12">
        <f t="shared" si="32"/>
        <v>0.6258179654967282</v>
      </c>
      <c r="L433" s="32">
        <f t="shared" si="33"/>
        <v>0.20957528957528956</v>
      </c>
      <c r="M433" s="9">
        <f t="shared" si="34"/>
        <v>0.08725868725868725</v>
      </c>
      <c r="N433" s="9">
        <f t="shared" si="35"/>
        <v>0.06934362934362934</v>
      </c>
      <c r="O433" s="12">
        <f t="shared" si="36"/>
        <v>0.6338223938223938</v>
      </c>
    </row>
    <row r="434" spans="3:15" ht="15">
      <c r="C434" s="1" t="s">
        <v>4</v>
      </c>
      <c r="D434" s="32">
        <f t="shared" si="25"/>
        <v>0.23584628923437959</v>
      </c>
      <c r="E434" s="9">
        <f t="shared" si="26"/>
        <v>0.06600176004693459</v>
      </c>
      <c r="F434" s="9">
        <f t="shared" si="27"/>
        <v>0.14491053094749193</v>
      </c>
      <c r="G434" s="12">
        <f t="shared" si="28"/>
        <v>0.5532414197711939</v>
      </c>
      <c r="H434" s="32">
        <f t="shared" si="29"/>
        <v>0.2365046227259171</v>
      </c>
      <c r="I434" s="9">
        <f t="shared" si="30"/>
        <v>0.1422606620936475</v>
      </c>
      <c r="J434" s="9">
        <f t="shared" si="31"/>
        <v>0.1339099314047122</v>
      </c>
      <c r="K434" s="12">
        <f t="shared" si="32"/>
        <v>0.48732478377572325</v>
      </c>
      <c r="L434" s="32">
        <f t="shared" si="33"/>
        <v>0.25257731958762886</v>
      </c>
      <c r="M434" s="9">
        <f t="shared" si="34"/>
        <v>0.1637355973317162</v>
      </c>
      <c r="N434" s="9">
        <f t="shared" si="35"/>
        <v>0.12825955124317767</v>
      </c>
      <c r="O434" s="12">
        <f t="shared" si="36"/>
        <v>0.45542753183747725</v>
      </c>
    </row>
    <row r="435" spans="3:15" ht="15">
      <c r="C435" s="1" t="s">
        <v>5</v>
      </c>
      <c r="D435" s="188" t="e">
        <f t="shared" si="25"/>
        <v>#DIV/0!</v>
      </c>
      <c r="E435" s="189" t="e">
        <f t="shared" si="26"/>
        <v>#DIV/0!</v>
      </c>
      <c r="F435" s="189" t="e">
        <f t="shared" si="27"/>
        <v>#DIV/0!</v>
      </c>
      <c r="G435" s="190" t="e">
        <f t="shared" si="28"/>
        <v>#DIV/0!</v>
      </c>
      <c r="H435" s="188" t="e">
        <f t="shared" si="29"/>
        <v>#DIV/0!</v>
      </c>
      <c r="I435" s="189" t="e">
        <f t="shared" si="30"/>
        <v>#DIV/0!</v>
      </c>
      <c r="J435" s="189" t="e">
        <f t="shared" si="31"/>
        <v>#DIV/0!</v>
      </c>
      <c r="K435" s="190" t="e">
        <f t="shared" si="32"/>
        <v>#DIV/0!</v>
      </c>
      <c r="L435" s="188" t="e">
        <f t="shared" si="33"/>
        <v>#DIV/0!</v>
      </c>
      <c r="M435" s="189" t="e">
        <f t="shared" si="34"/>
        <v>#DIV/0!</v>
      </c>
      <c r="N435" s="189" t="e">
        <f t="shared" si="35"/>
        <v>#DIV/0!</v>
      </c>
      <c r="O435" s="190" t="e">
        <f t="shared" si="36"/>
        <v>#DIV/0!</v>
      </c>
    </row>
    <row r="436" spans="3:15" ht="15">
      <c r="C436" s="1" t="s">
        <v>6</v>
      </c>
      <c r="D436" s="32">
        <f t="shared" si="25"/>
        <v>0.23345831495368327</v>
      </c>
      <c r="E436" s="9">
        <f t="shared" si="26"/>
        <v>0.0629686810763123</v>
      </c>
      <c r="F436" s="9">
        <f t="shared" si="27"/>
        <v>0.14545655050727835</v>
      </c>
      <c r="G436" s="12">
        <f t="shared" si="28"/>
        <v>0.5581164534627261</v>
      </c>
      <c r="H436" s="32">
        <f t="shared" si="29"/>
        <v>0.2398750418386701</v>
      </c>
      <c r="I436" s="9">
        <f t="shared" si="30"/>
        <v>0.14593328126743277</v>
      </c>
      <c r="J436" s="9">
        <f t="shared" si="31"/>
        <v>0.12350775410018967</v>
      </c>
      <c r="K436" s="12">
        <f t="shared" si="32"/>
        <v>0.4906839227937075</v>
      </c>
      <c r="L436" s="32">
        <f t="shared" si="33"/>
        <v>0.23983983983983984</v>
      </c>
      <c r="M436" s="9">
        <f t="shared" si="34"/>
        <v>0.14384384384384385</v>
      </c>
      <c r="N436" s="9">
        <f t="shared" si="35"/>
        <v>0.11151151151151151</v>
      </c>
      <c r="O436" s="12">
        <f t="shared" si="36"/>
        <v>0.5048048048048048</v>
      </c>
    </row>
    <row r="437" spans="3:15" ht="15">
      <c r="C437" s="1" t="s">
        <v>7</v>
      </c>
      <c r="D437" s="32">
        <f t="shared" si="25"/>
        <v>0.21095260009203864</v>
      </c>
      <c r="E437" s="9">
        <f t="shared" si="26"/>
        <v>0.057248044178554995</v>
      </c>
      <c r="F437" s="9">
        <f t="shared" si="27"/>
        <v>0.14339622641509434</v>
      </c>
      <c r="G437" s="12">
        <f t="shared" si="28"/>
        <v>0.588403129314312</v>
      </c>
      <c r="H437" s="32">
        <f t="shared" si="29"/>
        <v>0.21819191264920884</v>
      </c>
      <c r="I437" s="9">
        <f t="shared" si="30"/>
        <v>0.1377810678264088</v>
      </c>
      <c r="J437" s="9">
        <f t="shared" si="31"/>
        <v>0.12380864254649764</v>
      </c>
      <c r="K437" s="12">
        <f t="shared" si="32"/>
        <v>0.5202183769778848</v>
      </c>
      <c r="L437" s="32">
        <f t="shared" si="33"/>
        <v>0.2285023705494097</v>
      </c>
      <c r="M437" s="9">
        <f t="shared" si="34"/>
        <v>0.14883331783954634</v>
      </c>
      <c r="N437" s="9">
        <f t="shared" si="35"/>
        <v>0.12354745746955471</v>
      </c>
      <c r="O437" s="12">
        <f t="shared" si="36"/>
        <v>0.49911685414148926</v>
      </c>
    </row>
    <row r="438" spans="3:15" ht="15">
      <c r="C438" s="1" t="s">
        <v>8</v>
      </c>
      <c r="D438" s="32">
        <f t="shared" si="25"/>
        <v>0.2314074074074074</v>
      </c>
      <c r="E438" s="9">
        <f t="shared" si="26"/>
        <v>0.060444444444444446</v>
      </c>
      <c r="F438" s="9">
        <f t="shared" si="27"/>
        <v>0.13837037037037037</v>
      </c>
      <c r="G438" s="12">
        <f t="shared" si="28"/>
        <v>0.5697777777777778</v>
      </c>
      <c r="H438" s="32">
        <f t="shared" si="29"/>
        <v>0.23007246376811594</v>
      </c>
      <c r="I438" s="9">
        <f t="shared" si="30"/>
        <v>0.13556763285024154</v>
      </c>
      <c r="J438" s="9">
        <f t="shared" si="31"/>
        <v>0.11020531400966184</v>
      </c>
      <c r="K438" s="12">
        <f t="shared" si="32"/>
        <v>0.5241545893719807</v>
      </c>
      <c r="L438" s="32">
        <f t="shared" si="33"/>
        <v>0.23920265780730898</v>
      </c>
      <c r="M438" s="9">
        <f t="shared" si="34"/>
        <v>0.14859559045605558</v>
      </c>
      <c r="N438" s="9">
        <f t="shared" si="35"/>
        <v>0.10721836303231652</v>
      </c>
      <c r="O438" s="12">
        <f t="shared" si="36"/>
        <v>0.5049833887043189</v>
      </c>
    </row>
    <row r="439" spans="3:15" ht="15">
      <c r="C439" s="1" t="s">
        <v>9</v>
      </c>
      <c r="D439" s="32">
        <f t="shared" si="25"/>
        <v>0.20519059205190593</v>
      </c>
      <c r="E439" s="9">
        <f t="shared" si="26"/>
        <v>0.0681265206812652</v>
      </c>
      <c r="F439" s="9">
        <f t="shared" si="27"/>
        <v>0.10137875101378752</v>
      </c>
      <c r="G439" s="12">
        <f t="shared" si="28"/>
        <v>0.6253041362530414</v>
      </c>
      <c r="H439" s="32">
        <f t="shared" si="29"/>
        <v>0.2099056603773585</v>
      </c>
      <c r="I439" s="9">
        <f t="shared" si="30"/>
        <v>0.10220125786163523</v>
      </c>
      <c r="J439" s="9">
        <f t="shared" si="31"/>
        <v>0.11635220125786164</v>
      </c>
      <c r="K439" s="12">
        <f t="shared" si="32"/>
        <v>0.5715408805031447</v>
      </c>
      <c r="L439" s="32">
        <f t="shared" si="33"/>
        <v>0.19790104947526238</v>
      </c>
      <c r="M439" s="9">
        <f t="shared" si="34"/>
        <v>0.1454272863568216</v>
      </c>
      <c r="N439" s="9">
        <f t="shared" si="35"/>
        <v>0.13493253373313344</v>
      </c>
      <c r="O439" s="12">
        <f t="shared" si="36"/>
        <v>0.5217391304347826</v>
      </c>
    </row>
    <row r="440" spans="3:15" ht="15">
      <c r="C440" s="1" t="s">
        <v>10</v>
      </c>
      <c r="D440" s="32">
        <f t="shared" si="25"/>
        <v>0.20781893004115226</v>
      </c>
      <c r="E440" s="9">
        <f t="shared" si="26"/>
        <v>0.06378600823045268</v>
      </c>
      <c r="F440" s="9">
        <f t="shared" si="27"/>
        <v>0.14814814814814814</v>
      </c>
      <c r="G440" s="12">
        <f t="shared" si="28"/>
        <v>0.5802469135802469</v>
      </c>
      <c r="H440" s="32">
        <f t="shared" si="29"/>
        <v>0.21739130434782608</v>
      </c>
      <c r="I440" s="9">
        <f t="shared" si="30"/>
        <v>0.15527950310559005</v>
      </c>
      <c r="J440" s="9">
        <f t="shared" si="31"/>
        <v>0.10351966873706005</v>
      </c>
      <c r="K440" s="12">
        <f t="shared" si="32"/>
        <v>0.5238095238095238</v>
      </c>
      <c r="L440" s="32">
        <f t="shared" si="33"/>
        <v>0.21321961620469082</v>
      </c>
      <c r="M440" s="9">
        <f t="shared" si="34"/>
        <v>0.19402985074626866</v>
      </c>
      <c r="N440" s="9">
        <f t="shared" si="35"/>
        <v>0.09808102345415778</v>
      </c>
      <c r="O440" s="12">
        <f t="shared" si="36"/>
        <v>0.4946695095948827</v>
      </c>
    </row>
    <row r="441" spans="3:15" ht="15">
      <c r="C441" s="1" t="s">
        <v>11</v>
      </c>
      <c r="D441" s="32">
        <f t="shared" si="25"/>
        <v>0.2318265119120342</v>
      </c>
      <c r="E441" s="9">
        <f t="shared" si="26"/>
        <v>0.042150274893097125</v>
      </c>
      <c r="F441" s="9">
        <f t="shared" si="27"/>
        <v>0.11667684789248625</v>
      </c>
      <c r="G441" s="12">
        <f t="shared" si="28"/>
        <v>0.6093463653023824</v>
      </c>
      <c r="H441" s="32">
        <f t="shared" si="29"/>
        <v>0.2445315724308708</v>
      </c>
      <c r="I441" s="9">
        <f t="shared" si="30"/>
        <v>0.11287659925711928</v>
      </c>
      <c r="J441" s="9">
        <f t="shared" si="31"/>
        <v>0.10193974411886092</v>
      </c>
      <c r="K441" s="12">
        <f t="shared" si="32"/>
        <v>0.540652084193149</v>
      </c>
      <c r="L441" s="32">
        <f t="shared" si="33"/>
        <v>0.25627352572145545</v>
      </c>
      <c r="M441" s="9">
        <f t="shared" si="34"/>
        <v>0.1268297783354245</v>
      </c>
      <c r="N441" s="9">
        <f t="shared" si="35"/>
        <v>0.10800920117105814</v>
      </c>
      <c r="O441" s="12">
        <f t="shared" si="36"/>
        <v>0.5088874947720619</v>
      </c>
    </row>
    <row r="442" spans="3:15" ht="15">
      <c r="C442" s="1" t="s">
        <v>12</v>
      </c>
      <c r="D442" s="32">
        <f t="shared" si="25"/>
        <v>0.27225471085120206</v>
      </c>
      <c r="E442" s="9">
        <f t="shared" si="26"/>
        <v>0.06887589343729694</v>
      </c>
      <c r="F442" s="9">
        <f t="shared" si="27"/>
        <v>0.15204678362573099</v>
      </c>
      <c r="G442" s="12">
        <f t="shared" si="28"/>
        <v>0.50682261208577</v>
      </c>
      <c r="H442" s="32">
        <f t="shared" si="29"/>
        <v>0.2770448548812665</v>
      </c>
      <c r="I442" s="9">
        <f t="shared" si="30"/>
        <v>0.14511873350923482</v>
      </c>
      <c r="J442" s="9">
        <f t="shared" si="31"/>
        <v>0.12005277044854881</v>
      </c>
      <c r="K442" s="12">
        <f t="shared" si="32"/>
        <v>0.4577836411609499</v>
      </c>
      <c r="L442" s="32">
        <f t="shared" si="33"/>
        <v>0.2840755735492578</v>
      </c>
      <c r="M442" s="9">
        <f t="shared" si="34"/>
        <v>0.15654520917678813</v>
      </c>
      <c r="N442" s="9">
        <f t="shared" si="35"/>
        <v>0.13630229419703105</v>
      </c>
      <c r="O442" s="12">
        <f t="shared" si="36"/>
        <v>0.4230769230769231</v>
      </c>
    </row>
    <row r="443" spans="3:15" ht="15">
      <c r="C443" s="1" t="s">
        <v>13</v>
      </c>
      <c r="D443" s="32">
        <f t="shared" si="25"/>
        <v>0.19196237708422403</v>
      </c>
      <c r="E443" s="9">
        <f t="shared" si="26"/>
        <v>0.05044890979050876</v>
      </c>
      <c r="F443" s="9">
        <f t="shared" si="27"/>
        <v>0.13210773834972211</v>
      </c>
      <c r="G443" s="12">
        <f t="shared" si="28"/>
        <v>0.6254809747755451</v>
      </c>
      <c r="H443" s="32">
        <f t="shared" si="29"/>
        <v>0.20233288470165994</v>
      </c>
      <c r="I443" s="9">
        <f t="shared" si="30"/>
        <v>0.14042171377299237</v>
      </c>
      <c r="J443" s="9">
        <f t="shared" si="31"/>
        <v>0.11440107671601615</v>
      </c>
      <c r="K443" s="12">
        <f t="shared" si="32"/>
        <v>0.5428443248093315</v>
      </c>
      <c r="L443" s="32">
        <f t="shared" si="33"/>
        <v>0.2294172062904718</v>
      </c>
      <c r="M443" s="9">
        <f t="shared" si="34"/>
        <v>0.14477335800185015</v>
      </c>
      <c r="N443" s="9">
        <f t="shared" si="35"/>
        <v>0.1253469010175763</v>
      </c>
      <c r="O443" s="12">
        <f t="shared" si="36"/>
        <v>0.5004625346901017</v>
      </c>
    </row>
    <row r="444" spans="3:15" ht="15">
      <c r="C444" s="1" t="s">
        <v>14</v>
      </c>
      <c r="D444" s="32">
        <f t="shared" si="25"/>
        <v>0.25672316384180793</v>
      </c>
      <c r="E444" s="9">
        <f t="shared" si="26"/>
        <v>0.05740112994350283</v>
      </c>
      <c r="F444" s="9">
        <f t="shared" si="27"/>
        <v>0.1407909604519774</v>
      </c>
      <c r="G444" s="12">
        <f t="shared" si="28"/>
        <v>0.5450847457627118</v>
      </c>
      <c r="H444" s="32">
        <f t="shared" si="29"/>
        <v>0.2610983981693364</v>
      </c>
      <c r="I444" s="9">
        <f t="shared" si="30"/>
        <v>0.1377574370709382</v>
      </c>
      <c r="J444" s="9">
        <f t="shared" si="31"/>
        <v>0.111441647597254</v>
      </c>
      <c r="K444" s="12">
        <f t="shared" si="32"/>
        <v>0.4897025171624714</v>
      </c>
      <c r="L444" s="32">
        <f t="shared" si="33"/>
        <v>0.28212290502793297</v>
      </c>
      <c r="M444" s="9">
        <f t="shared" si="34"/>
        <v>0.15083798882681565</v>
      </c>
      <c r="N444" s="9">
        <f t="shared" si="35"/>
        <v>0.10963687150837989</v>
      </c>
      <c r="O444" s="12">
        <f t="shared" si="36"/>
        <v>0.4574022346368715</v>
      </c>
    </row>
    <row r="445" spans="3:15" ht="15">
      <c r="C445" s="1" t="s">
        <v>15</v>
      </c>
      <c r="D445" s="32">
        <f t="shared" si="25"/>
        <v>0.24830699774266365</v>
      </c>
      <c r="E445" s="9">
        <f t="shared" si="26"/>
        <v>0.05568096313017306</v>
      </c>
      <c r="F445" s="9">
        <f t="shared" si="27"/>
        <v>0.11963882618510158</v>
      </c>
      <c r="G445" s="12">
        <f t="shared" si="28"/>
        <v>0.5763732129420617</v>
      </c>
      <c r="H445" s="32">
        <f t="shared" si="29"/>
        <v>0.2554144884241972</v>
      </c>
      <c r="I445" s="9">
        <f t="shared" si="30"/>
        <v>0.1262135922330097</v>
      </c>
      <c r="J445" s="9">
        <f t="shared" si="31"/>
        <v>0.0970873786407767</v>
      </c>
      <c r="K445" s="12">
        <f t="shared" si="32"/>
        <v>0.5212845407020165</v>
      </c>
      <c r="L445" s="32">
        <f t="shared" si="33"/>
        <v>0.2552083333333333</v>
      </c>
      <c r="M445" s="9">
        <f t="shared" si="34"/>
        <v>0.12425595238095238</v>
      </c>
      <c r="N445" s="9">
        <f t="shared" si="35"/>
        <v>0.11086309523809523</v>
      </c>
      <c r="O445" s="12">
        <f t="shared" si="36"/>
        <v>0.5096726190476191</v>
      </c>
    </row>
    <row r="446" spans="3:15" ht="15">
      <c r="C446" s="1" t="s">
        <v>16</v>
      </c>
      <c r="D446" s="32">
        <f t="shared" si="25"/>
        <v>0.2400975015234613</v>
      </c>
      <c r="E446" s="9">
        <f t="shared" si="26"/>
        <v>0.0603290676416819</v>
      </c>
      <c r="F446" s="9">
        <f t="shared" si="27"/>
        <v>0.14198659354052406</v>
      </c>
      <c r="G446" s="12">
        <f t="shared" si="28"/>
        <v>0.5575868372943327</v>
      </c>
      <c r="H446" s="32">
        <f t="shared" si="29"/>
        <v>0.2806372549019608</v>
      </c>
      <c r="I446" s="9">
        <f t="shared" si="30"/>
        <v>0.14522058823529413</v>
      </c>
      <c r="J446" s="9">
        <f t="shared" si="31"/>
        <v>0.12990196078431374</v>
      </c>
      <c r="K446" s="12">
        <f t="shared" si="32"/>
        <v>0.44424019607843135</v>
      </c>
      <c r="L446" s="32">
        <f t="shared" si="33"/>
        <v>0.251875</v>
      </c>
      <c r="M446" s="9">
        <f t="shared" si="34"/>
        <v>0.153125</v>
      </c>
      <c r="N446" s="9">
        <f t="shared" si="35"/>
        <v>0.11875</v>
      </c>
      <c r="O446" s="12">
        <f t="shared" si="36"/>
        <v>0.47625</v>
      </c>
    </row>
    <row r="447" spans="3:15" ht="15">
      <c r="C447" s="1"/>
      <c r="D447" s="32"/>
      <c r="E447" s="9"/>
      <c r="F447" s="9"/>
      <c r="G447" s="12"/>
      <c r="H447" s="32"/>
      <c r="I447" s="9"/>
      <c r="J447" s="9"/>
      <c r="K447" s="12"/>
      <c r="L447" s="32"/>
      <c r="M447" s="9"/>
      <c r="N447" s="9"/>
      <c r="O447" s="12"/>
    </row>
    <row r="448" spans="3:15" ht="15">
      <c r="C448" s="1" t="s">
        <v>17</v>
      </c>
      <c r="D448" s="32">
        <f>+D384/(D384+E384+F384+G384)</f>
        <v>0.23250793783860252</v>
      </c>
      <c r="E448" s="9">
        <f>+E384/(D384+E384+F384+G384)</f>
        <v>0.0526045541711639</v>
      </c>
      <c r="F448" s="9">
        <f>+F384/(D384+E384+F384+G384)</f>
        <v>0.13027486403504177</v>
      </c>
      <c r="G448" s="12">
        <f>+G384/(D384+E384+F384+G384)</f>
        <v>0.5846126439551919</v>
      </c>
      <c r="H448" s="32">
        <f>+H384/(H384+I384+J384+K384)</f>
        <v>0.2383397246960141</v>
      </c>
      <c r="I448" s="9">
        <f>+I384/(H384+I384+J384+K384)</f>
        <v>0.12679195850368163</v>
      </c>
      <c r="J448" s="9">
        <f>+J384/(H384+I384+J384+K384)</f>
        <v>0.1130267592093726</v>
      </c>
      <c r="K448" s="12">
        <f>+K384/(H384+I384+J384+K384)</f>
        <v>0.5218415575909316</v>
      </c>
      <c r="L448" s="32">
        <f>+L384/(L384+M384+N384+O384)</f>
        <v>0.249238088158775</v>
      </c>
      <c r="M448" s="9">
        <f>+M384/(L384+M384+N384+O384)</f>
        <v>0.13791931698718288</v>
      </c>
      <c r="N448" s="9">
        <f>+N384/(L384+M384+N384+O384)</f>
        <v>0.11215767062046703</v>
      </c>
      <c r="O448" s="12">
        <f>+O384/(L384+M384+N384+O384)</f>
        <v>0.5006849242335751</v>
      </c>
    </row>
    <row r="451" spans="3:11" ht="15">
      <c r="C451" s="233"/>
      <c r="D451" s="244" t="s">
        <v>35</v>
      </c>
      <c r="E451" s="244"/>
      <c r="F451" s="244"/>
      <c r="G451" s="244"/>
      <c r="H451" s="244" t="s">
        <v>36</v>
      </c>
      <c r="I451" s="244"/>
      <c r="J451" s="244"/>
      <c r="K451" s="244"/>
    </row>
    <row r="452" spans="3:11" ht="15">
      <c r="C452" s="233"/>
      <c r="D452" s="205" t="s">
        <v>54</v>
      </c>
      <c r="E452" s="24" t="s">
        <v>55</v>
      </c>
      <c r="F452" s="24" t="s">
        <v>56</v>
      </c>
      <c r="G452" s="207" t="s">
        <v>57</v>
      </c>
      <c r="H452" s="205" t="s">
        <v>54</v>
      </c>
      <c r="I452" s="24" t="s">
        <v>55</v>
      </c>
      <c r="J452" s="24" t="s">
        <v>56</v>
      </c>
      <c r="K452" s="207" t="s">
        <v>57</v>
      </c>
    </row>
    <row r="453" spans="3:11" ht="15">
      <c r="C453" s="1" t="s">
        <v>0</v>
      </c>
      <c r="D453" s="32">
        <f aca="true" t="shared" si="37" ref="D453:D469">+D389/(D389+E389+F389+G389)</f>
        <v>0.2604204096298958</v>
      </c>
      <c r="E453" s="9">
        <f aca="true" t="shared" si="38" ref="E453:E469">+E389/(D389+E389+F389+G389)</f>
        <v>0.1416936160019164</v>
      </c>
      <c r="F453" s="9">
        <f aca="true" t="shared" si="39" ref="F453:F469">+F389/(D389+E389+F389+G389)</f>
        <v>0.11785842615882142</v>
      </c>
      <c r="G453" s="12">
        <f aca="true" t="shared" si="40" ref="G453:G469">+G389/(D389+E389+F389+G389)</f>
        <v>0.4800275482093664</v>
      </c>
      <c r="H453" s="32">
        <f aca="true" t="shared" si="41" ref="H453:H469">+H389/(H389+I389+J389+K389)</f>
        <v>0.26362760036070776</v>
      </c>
      <c r="I453" s="9">
        <f aca="true" t="shared" si="42" ref="I453:I469">+I389/(H389+I389+J389+K389)</f>
        <v>0.14515376721912995</v>
      </c>
      <c r="J453" s="9">
        <f aca="true" t="shared" si="43" ref="J453:J469">+J389/(H389+I389+J389+K389)</f>
        <v>0.1154575701980783</v>
      </c>
      <c r="K453" s="12">
        <f aca="true" t="shared" si="44" ref="K453:K469">+K389/(H389+I389+J389+K389)</f>
        <v>0.47576106222208403</v>
      </c>
    </row>
    <row r="454" spans="3:11" ht="15">
      <c r="C454" s="1" t="s">
        <v>1</v>
      </c>
      <c r="D454" s="32">
        <f t="shared" si="37"/>
        <v>0.24893390191897655</v>
      </c>
      <c r="E454" s="9">
        <f t="shared" si="38"/>
        <v>0.1455223880597015</v>
      </c>
      <c r="F454" s="9">
        <f t="shared" si="39"/>
        <v>0.12340085287846482</v>
      </c>
      <c r="G454" s="12">
        <f t="shared" si="40"/>
        <v>0.48214285714285715</v>
      </c>
      <c r="H454" s="32">
        <f t="shared" si="41"/>
        <v>0.2428072062382361</v>
      </c>
      <c r="I454" s="9">
        <f t="shared" si="42"/>
        <v>0.14842699650443666</v>
      </c>
      <c r="J454" s="9">
        <f t="shared" si="43"/>
        <v>0.1169669265931702</v>
      </c>
      <c r="K454" s="12">
        <f t="shared" si="44"/>
        <v>0.491798870664157</v>
      </c>
    </row>
    <row r="455" spans="3:11" ht="15">
      <c r="C455" s="1" t="s">
        <v>2</v>
      </c>
      <c r="D455" s="185" t="e">
        <f t="shared" si="37"/>
        <v>#DIV/0!</v>
      </c>
      <c r="E455" s="186" t="e">
        <f t="shared" si="38"/>
        <v>#DIV/0!</v>
      </c>
      <c r="F455" s="186" t="e">
        <f t="shared" si="39"/>
        <v>#DIV/0!</v>
      </c>
      <c r="G455" s="187" t="e">
        <f t="shared" si="40"/>
        <v>#DIV/0!</v>
      </c>
      <c r="H455" s="185">
        <f t="shared" si="41"/>
        <v>0.22192487814202427</v>
      </c>
      <c r="I455" s="186">
        <f t="shared" si="42"/>
        <v>0.1458472713370926</v>
      </c>
      <c r="J455" s="186">
        <f t="shared" si="43"/>
        <v>0.11765268087546593</v>
      </c>
      <c r="K455" s="187">
        <f t="shared" si="44"/>
        <v>0.5145751696454172</v>
      </c>
    </row>
    <row r="456" spans="3:11" ht="15">
      <c r="C456" s="1" t="s">
        <v>3</v>
      </c>
      <c r="D456" s="32">
        <f t="shared" si="37"/>
        <v>0.18873367749772244</v>
      </c>
      <c r="E456" s="9">
        <f t="shared" si="38"/>
        <v>0.11251138779228667</v>
      </c>
      <c r="F456" s="9">
        <f t="shared" si="39"/>
        <v>0.0803218949286365</v>
      </c>
      <c r="G456" s="12">
        <f t="shared" si="40"/>
        <v>0.6184330397813544</v>
      </c>
      <c r="H456" s="32">
        <f t="shared" si="41"/>
        <v>0.1859005311443747</v>
      </c>
      <c r="I456" s="9">
        <f t="shared" si="42"/>
        <v>0.11137936584580718</v>
      </c>
      <c r="J456" s="9">
        <f t="shared" si="43"/>
        <v>0.08015451472718493</v>
      </c>
      <c r="K456" s="12">
        <f t="shared" si="44"/>
        <v>0.6225655882826332</v>
      </c>
    </row>
    <row r="457" spans="3:11" ht="15">
      <c r="C457" s="1" t="s">
        <v>4</v>
      </c>
      <c r="D457" s="32">
        <f t="shared" si="37"/>
        <v>0.2381398252184769</v>
      </c>
      <c r="E457" s="9">
        <f t="shared" si="38"/>
        <v>0.15886392009987516</v>
      </c>
      <c r="F457" s="9">
        <f t="shared" si="39"/>
        <v>0.11953807740324594</v>
      </c>
      <c r="G457" s="12">
        <f t="shared" si="40"/>
        <v>0.483458177278402</v>
      </c>
      <c r="H457" s="32">
        <f t="shared" si="41"/>
        <v>0.24780976220275344</v>
      </c>
      <c r="I457" s="9">
        <f t="shared" si="42"/>
        <v>0.152377972465582</v>
      </c>
      <c r="J457" s="9">
        <f t="shared" si="43"/>
        <v>0.1214017521902378</v>
      </c>
      <c r="K457" s="12">
        <f t="shared" si="44"/>
        <v>0.4784105131414268</v>
      </c>
    </row>
    <row r="458" spans="3:11" ht="15">
      <c r="C458" s="1" t="s">
        <v>5</v>
      </c>
      <c r="D458" s="185">
        <f t="shared" si="37"/>
        <v>0.21196172248803827</v>
      </c>
      <c r="E458" s="186">
        <f t="shared" si="38"/>
        <v>0.15406698564593302</v>
      </c>
      <c r="F458" s="186">
        <f t="shared" si="39"/>
        <v>0.12440191387559808</v>
      </c>
      <c r="G458" s="187">
        <f t="shared" si="40"/>
        <v>0.5095693779904307</v>
      </c>
      <c r="H458" s="185">
        <f t="shared" si="41"/>
        <v>0.20888238164958517</v>
      </c>
      <c r="I458" s="186">
        <f t="shared" si="42"/>
        <v>0.14348462664714495</v>
      </c>
      <c r="J458" s="186">
        <f t="shared" si="43"/>
        <v>0.12981942410932162</v>
      </c>
      <c r="K458" s="187">
        <f t="shared" si="44"/>
        <v>0.5178135675939483</v>
      </c>
    </row>
    <row r="459" spans="3:11" ht="15">
      <c r="C459" s="1" t="s">
        <v>6</v>
      </c>
      <c r="D459" s="32">
        <f t="shared" si="37"/>
        <v>0.2504912607301686</v>
      </c>
      <c r="E459" s="9">
        <f t="shared" si="38"/>
        <v>0.15316992450098252</v>
      </c>
      <c r="F459" s="9">
        <f t="shared" si="39"/>
        <v>0.11335194952942393</v>
      </c>
      <c r="G459" s="12">
        <f t="shared" si="40"/>
        <v>0.48298686523942497</v>
      </c>
      <c r="H459" s="32">
        <f t="shared" si="41"/>
        <v>0.2442993255540092</v>
      </c>
      <c r="I459" s="9">
        <f t="shared" si="42"/>
        <v>0.1536238090140242</v>
      </c>
      <c r="J459" s="9">
        <f t="shared" si="43"/>
        <v>0.11208650037469221</v>
      </c>
      <c r="K459" s="12">
        <f t="shared" si="44"/>
        <v>0.4899903650572744</v>
      </c>
    </row>
    <row r="460" spans="3:11" ht="15">
      <c r="C460" s="1" t="s">
        <v>7</v>
      </c>
      <c r="D460" s="32">
        <f t="shared" si="37"/>
        <v>0.22211843825892022</v>
      </c>
      <c r="E460" s="9">
        <f t="shared" si="38"/>
        <v>0.15925649168690453</v>
      </c>
      <c r="F460" s="9">
        <f t="shared" si="39"/>
        <v>0.11797123108537269</v>
      </c>
      <c r="G460" s="12">
        <f t="shared" si="40"/>
        <v>0.5006538389688026</v>
      </c>
      <c r="H460" s="32">
        <f t="shared" si="41"/>
        <v>0.2263071102919779</v>
      </c>
      <c r="I460" s="9">
        <f t="shared" si="42"/>
        <v>0.1607333398001746</v>
      </c>
      <c r="J460" s="9">
        <f t="shared" si="43"/>
        <v>0.12183528955281793</v>
      </c>
      <c r="K460" s="12">
        <f t="shared" si="44"/>
        <v>0.4911242603550296</v>
      </c>
    </row>
    <row r="461" spans="3:11" ht="15">
      <c r="C461" s="1" t="s">
        <v>8</v>
      </c>
      <c r="D461" s="32">
        <f t="shared" si="37"/>
        <v>0.23435544430538172</v>
      </c>
      <c r="E461" s="9">
        <f t="shared" si="38"/>
        <v>0.155819774718398</v>
      </c>
      <c r="F461" s="9">
        <f t="shared" si="39"/>
        <v>0.11045056320400501</v>
      </c>
      <c r="G461" s="12">
        <f t="shared" si="40"/>
        <v>0.49937421777221525</v>
      </c>
      <c r="H461" s="32">
        <f t="shared" si="41"/>
        <v>0.23826142131979697</v>
      </c>
      <c r="I461" s="9">
        <f t="shared" si="42"/>
        <v>0.15545685279187818</v>
      </c>
      <c r="J461" s="9">
        <f t="shared" si="43"/>
        <v>0.11135786802030456</v>
      </c>
      <c r="K461" s="12">
        <f t="shared" si="44"/>
        <v>0.4949238578680203</v>
      </c>
    </row>
    <row r="462" spans="3:11" ht="15">
      <c r="C462" s="1" t="s">
        <v>9</v>
      </c>
      <c r="D462" s="32">
        <f t="shared" si="37"/>
        <v>0.1962406015037594</v>
      </c>
      <c r="E462" s="9">
        <f t="shared" si="38"/>
        <v>0.1631578947368421</v>
      </c>
      <c r="F462" s="9">
        <f t="shared" si="39"/>
        <v>0.1556390977443609</v>
      </c>
      <c r="G462" s="12">
        <f t="shared" si="40"/>
        <v>0.4849624060150376</v>
      </c>
      <c r="H462" s="32">
        <f t="shared" si="41"/>
        <v>0.17881292261457551</v>
      </c>
      <c r="I462" s="9">
        <f t="shared" si="42"/>
        <v>0.18707738542449287</v>
      </c>
      <c r="J462" s="9">
        <f t="shared" si="43"/>
        <v>0.13749060856498874</v>
      </c>
      <c r="K462" s="12">
        <f t="shared" si="44"/>
        <v>0.4966190833959429</v>
      </c>
    </row>
    <row r="463" spans="3:11" ht="15">
      <c r="C463" s="1" t="s">
        <v>10</v>
      </c>
      <c r="D463" s="32">
        <f t="shared" si="37"/>
        <v>0.20674157303370785</v>
      </c>
      <c r="E463" s="9">
        <f t="shared" si="38"/>
        <v>0.18651685393258427</v>
      </c>
      <c r="F463" s="9">
        <f t="shared" si="39"/>
        <v>0.09662921348314607</v>
      </c>
      <c r="G463" s="12">
        <f t="shared" si="40"/>
        <v>0.5101123595505618</v>
      </c>
      <c r="H463" s="32">
        <f t="shared" si="41"/>
        <v>0.19626168224299065</v>
      </c>
      <c r="I463" s="9">
        <f t="shared" si="42"/>
        <v>0.16822429906542055</v>
      </c>
      <c r="J463" s="9">
        <f t="shared" si="43"/>
        <v>0.11448598130841121</v>
      </c>
      <c r="K463" s="12">
        <f t="shared" si="44"/>
        <v>0.5210280373831776</v>
      </c>
    </row>
    <row r="464" spans="3:11" ht="15">
      <c r="C464" s="1" t="s">
        <v>11</v>
      </c>
      <c r="D464" s="32">
        <f t="shared" si="37"/>
        <v>0.2550887830229537</v>
      </c>
      <c r="E464" s="9">
        <f t="shared" si="38"/>
        <v>0.1385881333910784</v>
      </c>
      <c r="F464" s="9">
        <f t="shared" si="39"/>
        <v>0.11281940233867475</v>
      </c>
      <c r="G464" s="12">
        <f t="shared" si="40"/>
        <v>0.4935036812472932</v>
      </c>
      <c r="H464" s="32">
        <f t="shared" si="41"/>
        <v>0.25795740783146326</v>
      </c>
      <c r="I464" s="9">
        <f t="shared" si="42"/>
        <v>0.14506526219372567</v>
      </c>
      <c r="J464" s="9">
        <f t="shared" si="43"/>
        <v>0.11357911609800779</v>
      </c>
      <c r="K464" s="12">
        <f t="shared" si="44"/>
        <v>0.4833982138768033</v>
      </c>
    </row>
    <row r="465" spans="3:11" ht="15">
      <c r="C465" s="1" t="s">
        <v>12</v>
      </c>
      <c r="D465" s="32">
        <f t="shared" si="37"/>
        <v>0.283793347487615</v>
      </c>
      <c r="E465" s="9">
        <f t="shared" si="38"/>
        <v>0.1613588110403397</v>
      </c>
      <c r="F465" s="9">
        <f t="shared" si="39"/>
        <v>0.13234253361641896</v>
      </c>
      <c r="G465" s="12">
        <f t="shared" si="40"/>
        <v>0.42250530785562634</v>
      </c>
      <c r="H465" s="32">
        <f t="shared" si="41"/>
        <v>0.2989010989010989</v>
      </c>
      <c r="I465" s="9">
        <f t="shared" si="42"/>
        <v>0.16117216117216118</v>
      </c>
      <c r="J465" s="9">
        <f t="shared" si="43"/>
        <v>0.12307692307692308</v>
      </c>
      <c r="K465" s="12">
        <f t="shared" si="44"/>
        <v>0.41684981684981687</v>
      </c>
    </row>
    <row r="466" spans="3:11" ht="15">
      <c r="C466" s="1" t="s">
        <v>13</v>
      </c>
      <c r="D466" s="32">
        <f t="shared" si="37"/>
        <v>0.23331733077292366</v>
      </c>
      <c r="E466" s="9">
        <f t="shared" si="38"/>
        <v>0.17090734517522804</v>
      </c>
      <c r="F466" s="9">
        <f t="shared" si="39"/>
        <v>0.11377820451272204</v>
      </c>
      <c r="G466" s="12">
        <f t="shared" si="40"/>
        <v>0.4819971195391263</v>
      </c>
      <c r="H466" s="32">
        <f t="shared" si="41"/>
        <v>0.22355289421157684</v>
      </c>
      <c r="I466" s="9">
        <f t="shared" si="42"/>
        <v>0.1661676646706587</v>
      </c>
      <c r="J466" s="9">
        <f t="shared" si="43"/>
        <v>0.12225548902195608</v>
      </c>
      <c r="K466" s="12">
        <f t="shared" si="44"/>
        <v>0.4880239520958084</v>
      </c>
    </row>
    <row r="467" spans="3:11" ht="15">
      <c r="C467" s="1" t="s">
        <v>14</v>
      </c>
      <c r="D467" s="32">
        <f t="shared" si="37"/>
        <v>0.27820823244552056</v>
      </c>
      <c r="E467" s="9">
        <f t="shared" si="38"/>
        <v>0.15326876513317192</v>
      </c>
      <c r="F467" s="9">
        <f t="shared" si="39"/>
        <v>0.11428571428571428</v>
      </c>
      <c r="G467" s="12">
        <f t="shared" si="40"/>
        <v>0.4542372881355932</v>
      </c>
      <c r="H467" s="32">
        <f t="shared" si="41"/>
        <v>0.2813440320962889</v>
      </c>
      <c r="I467" s="9">
        <f t="shared" si="42"/>
        <v>0.15045135406218657</v>
      </c>
      <c r="J467" s="9">
        <f t="shared" si="43"/>
        <v>0.12236710130391174</v>
      </c>
      <c r="K467" s="12">
        <f t="shared" si="44"/>
        <v>0.44583751253761283</v>
      </c>
    </row>
    <row r="468" spans="3:11" ht="15">
      <c r="C468" s="1" t="s">
        <v>15</v>
      </c>
      <c r="D468" s="32">
        <f t="shared" si="37"/>
        <v>0.25518831667947733</v>
      </c>
      <c r="E468" s="9">
        <f t="shared" si="38"/>
        <v>0.13681783243658724</v>
      </c>
      <c r="F468" s="9">
        <f t="shared" si="39"/>
        <v>0.11222136817832437</v>
      </c>
      <c r="G468" s="12">
        <f t="shared" si="40"/>
        <v>0.4957724827056111</v>
      </c>
      <c r="H468" s="32">
        <f t="shared" si="41"/>
        <v>0.2589703588143526</v>
      </c>
      <c r="I468" s="9">
        <f t="shared" si="42"/>
        <v>0.12870514820592824</v>
      </c>
      <c r="J468" s="9">
        <f t="shared" si="43"/>
        <v>0.11622464898595944</v>
      </c>
      <c r="K468" s="12">
        <f t="shared" si="44"/>
        <v>0.4960998439937597</v>
      </c>
    </row>
    <row r="469" spans="3:11" ht="15">
      <c r="C469" s="1" t="s">
        <v>16</v>
      </c>
      <c r="D469" s="32">
        <f t="shared" si="37"/>
        <v>0.2619949494949495</v>
      </c>
      <c r="E469" s="9">
        <f t="shared" si="38"/>
        <v>0.14835858585858586</v>
      </c>
      <c r="F469" s="9">
        <f t="shared" si="39"/>
        <v>0.12815656565656566</v>
      </c>
      <c r="G469" s="12">
        <f t="shared" si="40"/>
        <v>0.461489898989899</v>
      </c>
      <c r="H469" s="32">
        <f t="shared" si="41"/>
        <v>0.25935828877005346</v>
      </c>
      <c r="I469" s="9">
        <f t="shared" si="42"/>
        <v>0.17446524064171123</v>
      </c>
      <c r="J469" s="9">
        <f t="shared" si="43"/>
        <v>0.10828877005347594</v>
      </c>
      <c r="K469" s="12">
        <f t="shared" si="44"/>
        <v>0.45788770053475936</v>
      </c>
    </row>
    <row r="470" spans="3:11" ht="15">
      <c r="C470" s="1"/>
      <c r="D470" s="32"/>
      <c r="E470" s="9"/>
      <c r="F470" s="9"/>
      <c r="G470" s="12"/>
      <c r="H470" s="32"/>
      <c r="I470" s="9"/>
      <c r="J470" s="9"/>
      <c r="K470" s="12"/>
    </row>
    <row r="471" spans="3:11" ht="15">
      <c r="C471" s="1" t="s">
        <v>17</v>
      </c>
      <c r="D471" s="32">
        <f>+D407/(D407+E407+F407+G407)</f>
        <v>0.24565187365200114</v>
      </c>
      <c r="E471" s="9">
        <f>+E407/(D407+E407+F407+G407)</f>
        <v>0.146024797866576</v>
      </c>
      <c r="F471" s="9">
        <f>+F407/(D407+E407+F407+G407)</f>
        <v>0.11495840460683589</v>
      </c>
      <c r="G471" s="12">
        <f>+G407/(D407+E407+F407+G407)</f>
        <v>0.49336492387458697</v>
      </c>
      <c r="H471" s="32">
        <f>+H407/(H407+I407+J407+K407)</f>
        <v>0.2441691610111727</v>
      </c>
      <c r="I471" s="9">
        <f>+I407/(H407+I407+J407+K407)</f>
        <v>0.1478627665985044</v>
      </c>
      <c r="J471" s="9">
        <f>+J407/(H407+I407+J407+K407)</f>
        <v>0.1147991188295844</v>
      </c>
      <c r="K471" s="12">
        <f>+K407/(H407+I407+J407+K407)</f>
        <v>0.49316895356073853</v>
      </c>
    </row>
    <row r="474" spans="3:8" ht="15">
      <c r="C474" s="257" t="s">
        <v>67</v>
      </c>
      <c r="D474" s="257"/>
      <c r="E474" s="257"/>
      <c r="F474" s="257"/>
      <c r="G474" s="257"/>
      <c r="H474" s="257"/>
    </row>
    <row r="475" spans="3:11" ht="15">
      <c r="C475" s="233"/>
      <c r="D475" s="244" t="s">
        <v>33</v>
      </c>
      <c r="E475" s="244"/>
      <c r="F475" s="244"/>
      <c r="G475" s="244"/>
      <c r="H475" s="244" t="s">
        <v>34</v>
      </c>
      <c r="I475" s="244"/>
      <c r="J475" s="244"/>
      <c r="K475" s="244"/>
    </row>
    <row r="476" spans="3:11" ht="15">
      <c r="C476" s="233"/>
      <c r="D476" s="205" t="s">
        <v>54</v>
      </c>
      <c r="E476" s="24" t="s">
        <v>55</v>
      </c>
      <c r="F476" s="24" t="s">
        <v>56</v>
      </c>
      <c r="G476" s="207" t="s">
        <v>57</v>
      </c>
      <c r="H476" s="205" t="s">
        <v>54</v>
      </c>
      <c r="I476" s="24" t="s">
        <v>55</v>
      </c>
      <c r="J476" s="24" t="s">
        <v>56</v>
      </c>
      <c r="K476" s="207" t="s">
        <v>57</v>
      </c>
    </row>
    <row r="477" spans="3:11" ht="15">
      <c r="C477" s="1" t="s">
        <v>0</v>
      </c>
      <c r="D477" s="32">
        <f aca="true" t="shared" si="45" ref="D477:K492">+H430-D430</f>
        <v>0.0058974337262322485</v>
      </c>
      <c r="E477" s="9">
        <f t="shared" si="45"/>
        <v>0.07248060630104655</v>
      </c>
      <c r="F477" s="9">
        <f t="shared" si="45"/>
        <v>-0.012953024460088391</v>
      </c>
      <c r="G477" s="12">
        <f t="shared" si="45"/>
        <v>-0.06542501556719038</v>
      </c>
      <c r="H477" s="32">
        <f t="shared" si="45"/>
        <v>0.013189274630585335</v>
      </c>
      <c r="I477" s="9">
        <f t="shared" si="45"/>
        <v>0.015439761932132007</v>
      </c>
      <c r="J477" s="9">
        <f t="shared" si="45"/>
        <v>-0.0007490639242244274</v>
      </c>
      <c r="K477" s="12">
        <f t="shared" si="45"/>
        <v>-0.027879972638492956</v>
      </c>
    </row>
    <row r="478" spans="3:11" ht="15">
      <c r="C478" s="1" t="s">
        <v>1</v>
      </c>
      <c r="D478" s="32">
        <f t="shared" si="45"/>
        <v>0.0015853317605024064</v>
      </c>
      <c r="E478" s="9">
        <f t="shared" si="45"/>
        <v>0.07794973986921866</v>
      </c>
      <c r="F478" s="9">
        <f t="shared" si="45"/>
        <v>-0.016179759575062916</v>
      </c>
      <c r="G478" s="12">
        <f t="shared" si="45"/>
        <v>-0.06335531205465816</v>
      </c>
      <c r="H478" s="32">
        <f t="shared" si="45"/>
        <v>0.00935248824363391</v>
      </c>
      <c r="I478" s="9">
        <f t="shared" si="45"/>
        <v>0.021588183592962565</v>
      </c>
      <c r="J478" s="9">
        <f t="shared" si="45"/>
        <v>0.010408740508288689</v>
      </c>
      <c r="K478" s="12">
        <f t="shared" si="45"/>
        <v>-0.041349412344885206</v>
      </c>
    </row>
    <row r="479" spans="3:11" ht="15">
      <c r="C479" s="1" t="s">
        <v>2</v>
      </c>
      <c r="D479" s="185" t="e">
        <f t="shared" si="45"/>
        <v>#DIV/0!</v>
      </c>
      <c r="E479" s="186" t="e">
        <f t="shared" si="45"/>
        <v>#DIV/0!</v>
      </c>
      <c r="F479" s="186" t="e">
        <f t="shared" si="45"/>
        <v>#DIV/0!</v>
      </c>
      <c r="G479" s="187" t="e">
        <f t="shared" si="45"/>
        <v>#DIV/0!</v>
      </c>
      <c r="H479" s="185" t="e">
        <f t="shared" si="45"/>
        <v>#DIV/0!</v>
      </c>
      <c r="I479" s="186" t="e">
        <f t="shared" si="45"/>
        <v>#DIV/0!</v>
      </c>
      <c r="J479" s="186" t="e">
        <f t="shared" si="45"/>
        <v>#DIV/0!</v>
      </c>
      <c r="K479" s="187" t="e">
        <f t="shared" si="45"/>
        <v>#DIV/0!</v>
      </c>
    </row>
    <row r="480" spans="3:11" ht="15">
      <c r="C480" s="1" t="s">
        <v>3</v>
      </c>
      <c r="D480" s="32">
        <f t="shared" si="45"/>
        <v>-0.006451184433040463</v>
      </c>
      <c r="E480" s="9">
        <f t="shared" si="45"/>
        <v>0.05729714017191709</v>
      </c>
      <c r="F480" s="9">
        <f t="shared" si="45"/>
        <v>-0.023254830326513848</v>
      </c>
      <c r="G480" s="12">
        <f t="shared" si="45"/>
        <v>-0.02759112541236275</v>
      </c>
      <c r="H480" s="32">
        <f t="shared" si="45"/>
        <v>0.020848341330197362</v>
      </c>
      <c r="I480" s="9">
        <f t="shared" si="45"/>
        <v>-0.01595368632846325</v>
      </c>
      <c r="J480" s="9">
        <f t="shared" si="45"/>
        <v>-0.012899083327399807</v>
      </c>
      <c r="K480" s="12">
        <f t="shared" si="45"/>
        <v>0.008004428325665613</v>
      </c>
    </row>
    <row r="481" spans="3:11" ht="15">
      <c r="C481" s="1" t="s">
        <v>4</v>
      </c>
      <c r="D481" s="32">
        <f t="shared" si="45"/>
        <v>0.0006583334915375161</v>
      </c>
      <c r="E481" s="9">
        <f t="shared" si="45"/>
        <v>0.0762589020467129</v>
      </c>
      <c r="F481" s="9">
        <f t="shared" si="45"/>
        <v>-0.011000599542779738</v>
      </c>
      <c r="G481" s="12">
        <f t="shared" si="45"/>
        <v>-0.06591663599547065</v>
      </c>
      <c r="H481" s="32">
        <f t="shared" si="45"/>
        <v>0.016072696861711755</v>
      </c>
      <c r="I481" s="9">
        <f t="shared" si="45"/>
        <v>0.021474935238068704</v>
      </c>
      <c r="J481" s="9">
        <f t="shared" si="45"/>
        <v>-0.005650380161534518</v>
      </c>
      <c r="K481" s="12">
        <f t="shared" si="45"/>
        <v>-0.031897251938245996</v>
      </c>
    </row>
    <row r="482" spans="3:11" ht="15">
      <c r="C482" s="1" t="s">
        <v>5</v>
      </c>
      <c r="D482" s="185" t="e">
        <f t="shared" si="45"/>
        <v>#DIV/0!</v>
      </c>
      <c r="E482" s="186" t="e">
        <f t="shared" si="45"/>
        <v>#DIV/0!</v>
      </c>
      <c r="F482" s="186" t="e">
        <f t="shared" si="45"/>
        <v>#DIV/0!</v>
      </c>
      <c r="G482" s="187" t="e">
        <f t="shared" si="45"/>
        <v>#DIV/0!</v>
      </c>
      <c r="H482" s="185" t="e">
        <f t="shared" si="45"/>
        <v>#DIV/0!</v>
      </c>
      <c r="I482" s="186" t="e">
        <f t="shared" si="45"/>
        <v>#DIV/0!</v>
      </c>
      <c r="J482" s="186" t="e">
        <f t="shared" si="45"/>
        <v>#DIV/0!</v>
      </c>
      <c r="K482" s="187" t="e">
        <f t="shared" si="45"/>
        <v>#DIV/0!</v>
      </c>
    </row>
    <row r="483" spans="3:11" ht="15">
      <c r="C483" s="1" t="s">
        <v>6</v>
      </c>
      <c r="D483" s="32">
        <f t="shared" si="45"/>
        <v>0.0064167268849868175</v>
      </c>
      <c r="E483" s="9">
        <f t="shared" si="45"/>
        <v>0.08296460019112047</v>
      </c>
      <c r="F483" s="9">
        <f t="shared" si="45"/>
        <v>-0.021948796407088675</v>
      </c>
      <c r="G483" s="12">
        <f t="shared" si="45"/>
        <v>-0.06743253066901861</v>
      </c>
      <c r="H483" s="32">
        <f t="shared" si="45"/>
        <v>-3.520199883025321E-05</v>
      </c>
      <c r="I483" s="9">
        <f t="shared" si="45"/>
        <v>-0.0020894374235889135</v>
      </c>
      <c r="J483" s="9">
        <f t="shared" si="45"/>
        <v>-0.011996242588678166</v>
      </c>
      <c r="K483" s="12">
        <f t="shared" si="45"/>
        <v>0.014120882011097347</v>
      </c>
    </row>
    <row r="484" spans="3:11" ht="15">
      <c r="C484" s="1" t="s">
        <v>7</v>
      </c>
      <c r="D484" s="32">
        <f t="shared" si="45"/>
        <v>0.007239312557170197</v>
      </c>
      <c r="E484" s="9">
        <f t="shared" si="45"/>
        <v>0.08053302364785381</v>
      </c>
      <c r="F484" s="9">
        <f t="shared" si="45"/>
        <v>-0.0195875838685967</v>
      </c>
      <c r="G484" s="12">
        <f t="shared" si="45"/>
        <v>-0.06818475233642729</v>
      </c>
      <c r="H484" s="32">
        <f t="shared" si="45"/>
        <v>0.010310457900200853</v>
      </c>
      <c r="I484" s="9">
        <f t="shared" si="45"/>
        <v>0.011052250013137532</v>
      </c>
      <c r="J484" s="9">
        <f t="shared" si="45"/>
        <v>-0.00026118507694292137</v>
      </c>
      <c r="K484" s="12">
        <f t="shared" si="45"/>
        <v>-0.021101522836395492</v>
      </c>
    </row>
    <row r="485" spans="3:11" ht="15">
      <c r="C485" s="1" t="s">
        <v>8</v>
      </c>
      <c r="D485" s="32">
        <f t="shared" si="45"/>
        <v>-0.0013349436392914582</v>
      </c>
      <c r="E485" s="9">
        <f t="shared" si="45"/>
        <v>0.0751231884057971</v>
      </c>
      <c r="F485" s="9">
        <f t="shared" si="45"/>
        <v>-0.028165056360708526</v>
      </c>
      <c r="G485" s="12">
        <f t="shared" si="45"/>
        <v>-0.045623188405797155</v>
      </c>
      <c r="H485" s="32">
        <f t="shared" si="45"/>
        <v>0.009130194039193046</v>
      </c>
      <c r="I485" s="9">
        <f t="shared" si="45"/>
        <v>0.013027957605814044</v>
      </c>
      <c r="J485" s="9">
        <f t="shared" si="45"/>
        <v>-0.002986950977345318</v>
      </c>
      <c r="K485" s="12">
        <f t="shared" si="45"/>
        <v>-0.01917120066766176</v>
      </c>
    </row>
    <row r="486" spans="3:11" ht="15">
      <c r="C486" s="1" t="s">
        <v>9</v>
      </c>
      <c r="D486" s="32">
        <f t="shared" si="45"/>
        <v>0.0047150683254525705</v>
      </c>
      <c r="E486" s="9">
        <f t="shared" si="45"/>
        <v>0.03407473718037002</v>
      </c>
      <c r="F486" s="9">
        <f t="shared" si="45"/>
        <v>0.014973450244074121</v>
      </c>
      <c r="G486" s="12">
        <f t="shared" si="45"/>
        <v>-0.05376325574989671</v>
      </c>
      <c r="H486" s="32">
        <f t="shared" si="45"/>
        <v>-0.012004610902096119</v>
      </c>
      <c r="I486" s="9">
        <f t="shared" si="45"/>
        <v>0.043226028495186364</v>
      </c>
      <c r="J486" s="9">
        <f t="shared" si="45"/>
        <v>0.0185803324752718</v>
      </c>
      <c r="K486" s="12">
        <f t="shared" si="45"/>
        <v>-0.04980175006836207</v>
      </c>
    </row>
    <row r="487" spans="3:11" ht="15">
      <c r="C487" s="1" t="s">
        <v>10</v>
      </c>
      <c r="D487" s="32">
        <f t="shared" si="45"/>
        <v>0.00957237430667382</v>
      </c>
      <c r="E487" s="9">
        <f t="shared" si="45"/>
        <v>0.09149349487513737</v>
      </c>
      <c r="F487" s="9">
        <f t="shared" si="45"/>
        <v>-0.04462847941108809</v>
      </c>
      <c r="G487" s="12">
        <f t="shared" si="45"/>
        <v>-0.0564373897707231</v>
      </c>
      <c r="H487" s="32">
        <f t="shared" si="45"/>
        <v>-0.00417168814313526</v>
      </c>
      <c r="I487" s="9">
        <f t="shared" si="45"/>
        <v>0.03875034764067861</v>
      </c>
      <c r="J487" s="9">
        <f t="shared" si="45"/>
        <v>-0.005438645282902263</v>
      </c>
      <c r="K487" s="12">
        <f t="shared" si="45"/>
        <v>-0.02914001421464113</v>
      </c>
    </row>
    <row r="488" spans="3:11" ht="15">
      <c r="C488" s="1" t="s">
        <v>11</v>
      </c>
      <c r="D488" s="32">
        <f t="shared" si="45"/>
        <v>0.012705060518836603</v>
      </c>
      <c r="E488" s="9">
        <f t="shared" si="45"/>
        <v>0.07072632436402215</v>
      </c>
      <c r="F488" s="9">
        <f t="shared" si="45"/>
        <v>-0.014737103773625332</v>
      </c>
      <c r="G488" s="12">
        <f t="shared" si="45"/>
        <v>-0.06869428110923337</v>
      </c>
      <c r="H488" s="32">
        <f t="shared" si="45"/>
        <v>0.011741953290584639</v>
      </c>
      <c r="I488" s="9">
        <f t="shared" si="45"/>
        <v>0.01395317907830522</v>
      </c>
      <c r="J488" s="9">
        <f t="shared" si="45"/>
        <v>0.006069457052197219</v>
      </c>
      <c r="K488" s="12">
        <f t="shared" si="45"/>
        <v>-0.031764589421087175</v>
      </c>
    </row>
    <row r="489" spans="3:11" ht="15">
      <c r="C489" s="1" t="s">
        <v>12</v>
      </c>
      <c r="D489" s="32">
        <f t="shared" si="45"/>
        <v>0.004790144030064447</v>
      </c>
      <c r="E489" s="9">
        <f t="shared" si="45"/>
        <v>0.07624284007193788</v>
      </c>
      <c r="F489" s="9">
        <f t="shared" si="45"/>
        <v>-0.03199401317718217</v>
      </c>
      <c r="G489" s="12">
        <f t="shared" si="45"/>
        <v>-0.04903897092482007</v>
      </c>
      <c r="H489" s="32">
        <f t="shared" si="45"/>
        <v>0.007030718667991265</v>
      </c>
      <c r="I489" s="9">
        <f t="shared" si="45"/>
        <v>0.01142647566755331</v>
      </c>
      <c r="J489" s="9">
        <f t="shared" si="45"/>
        <v>0.016249523748482236</v>
      </c>
      <c r="K489" s="12">
        <f t="shared" si="45"/>
        <v>-0.03470671808402681</v>
      </c>
    </row>
    <row r="490" spans="3:11" ht="15">
      <c r="C490" s="1" t="s">
        <v>13</v>
      </c>
      <c r="D490" s="32">
        <f t="shared" si="45"/>
        <v>0.010370507617435909</v>
      </c>
      <c r="E490" s="9">
        <f t="shared" si="45"/>
        <v>0.08997280398248361</v>
      </c>
      <c r="F490" s="9">
        <f t="shared" si="45"/>
        <v>-0.01770666163370596</v>
      </c>
      <c r="G490" s="12">
        <f t="shared" si="45"/>
        <v>-0.08263664996621356</v>
      </c>
      <c r="H490" s="32">
        <f t="shared" si="45"/>
        <v>0.027084321588811855</v>
      </c>
      <c r="I490" s="9">
        <f t="shared" si="45"/>
        <v>0.004351644228857782</v>
      </c>
      <c r="J490" s="9">
        <f t="shared" si="45"/>
        <v>0.010945824301560159</v>
      </c>
      <c r="K490" s="12">
        <f t="shared" si="45"/>
        <v>-0.04238179011922982</v>
      </c>
    </row>
    <row r="491" spans="3:11" ht="15">
      <c r="C491" s="1" t="s">
        <v>14</v>
      </c>
      <c r="D491" s="32">
        <f t="shared" si="45"/>
        <v>0.004375234327528454</v>
      </c>
      <c r="E491" s="9">
        <f t="shared" si="45"/>
        <v>0.08035630712743538</v>
      </c>
      <c r="F491" s="9">
        <f t="shared" si="45"/>
        <v>-0.02934931285472339</v>
      </c>
      <c r="G491" s="12">
        <f t="shared" si="45"/>
        <v>-0.055382228600240446</v>
      </c>
      <c r="H491" s="32">
        <f t="shared" si="45"/>
        <v>0.02102450685859658</v>
      </c>
      <c r="I491" s="9">
        <f t="shared" si="45"/>
        <v>0.01308055175587744</v>
      </c>
      <c r="J491" s="9">
        <f t="shared" si="45"/>
        <v>-0.0018047760888741105</v>
      </c>
      <c r="K491" s="12">
        <f t="shared" si="45"/>
        <v>-0.032300282525599855</v>
      </c>
    </row>
    <row r="492" spans="3:11" ht="15">
      <c r="C492" s="1" t="s">
        <v>15</v>
      </c>
      <c r="D492" s="32">
        <f t="shared" si="45"/>
        <v>0.007107490681533518</v>
      </c>
      <c r="E492" s="9">
        <f t="shared" si="45"/>
        <v>0.07053262910283664</v>
      </c>
      <c r="F492" s="9">
        <f t="shared" si="45"/>
        <v>-0.02255144754432488</v>
      </c>
      <c r="G492" s="12">
        <f t="shared" si="45"/>
        <v>-0.05508867224004521</v>
      </c>
      <c r="H492" s="32">
        <f t="shared" si="45"/>
        <v>-0.00020615509086385764</v>
      </c>
      <c r="I492" s="9">
        <f t="shared" si="45"/>
        <v>-0.0019576398520573246</v>
      </c>
      <c r="J492" s="9">
        <f t="shared" si="45"/>
        <v>0.013775716597318535</v>
      </c>
      <c r="K492" s="12">
        <f t="shared" si="45"/>
        <v>-0.011611921654397395</v>
      </c>
    </row>
    <row r="493" spans="3:11" ht="15">
      <c r="C493" s="1" t="s">
        <v>16</v>
      </c>
      <c r="D493" s="32">
        <f aca="true" t="shared" si="46" ref="D493:K493">+H446-D446</f>
        <v>0.04053975337849949</v>
      </c>
      <c r="E493" s="9">
        <f t="shared" si="46"/>
        <v>0.08489152059361223</v>
      </c>
      <c r="F493" s="9">
        <f t="shared" si="46"/>
        <v>-0.012084632756210328</v>
      </c>
      <c r="G493" s="12">
        <f t="shared" si="46"/>
        <v>-0.11334664121590132</v>
      </c>
      <c r="H493" s="32">
        <f t="shared" si="46"/>
        <v>-0.02876225490196077</v>
      </c>
      <c r="I493" s="9">
        <f t="shared" si="46"/>
        <v>0.007904411764705882</v>
      </c>
      <c r="J493" s="9">
        <f t="shared" si="46"/>
        <v>-0.011151960784313741</v>
      </c>
      <c r="K493" s="12">
        <f t="shared" si="46"/>
        <v>0.03200980392156866</v>
      </c>
    </row>
    <row r="494" spans="3:11" ht="15">
      <c r="C494" s="1"/>
      <c r="D494" s="32"/>
      <c r="E494" s="9"/>
      <c r="F494" s="9"/>
      <c r="G494" s="12"/>
      <c r="H494" s="32"/>
      <c r="I494" s="9"/>
      <c r="J494" s="9"/>
      <c r="K494" s="12"/>
    </row>
    <row r="495" spans="3:11" ht="15">
      <c r="C495" s="1" t="s">
        <v>17</v>
      </c>
      <c r="D495" s="32">
        <f aca="true" t="shared" si="47" ref="D495:K495">+H448-D448</f>
        <v>0.005831786857411592</v>
      </c>
      <c r="E495" s="9">
        <f t="shared" si="47"/>
        <v>0.07418740433251773</v>
      </c>
      <c r="F495" s="9">
        <f t="shared" si="47"/>
        <v>-0.017248104825669172</v>
      </c>
      <c r="G495" s="12">
        <f t="shared" si="47"/>
        <v>-0.06277108636426021</v>
      </c>
      <c r="H495" s="32">
        <f t="shared" si="47"/>
        <v>0.01089836346276088</v>
      </c>
      <c r="I495" s="9">
        <f t="shared" si="47"/>
        <v>0.011127358483501243</v>
      </c>
      <c r="J495" s="9">
        <f t="shared" si="47"/>
        <v>-0.0008690885889055672</v>
      </c>
      <c r="K495" s="12">
        <f t="shared" si="47"/>
        <v>-0.021156633357356514</v>
      </c>
    </row>
    <row r="511" ht="15">
      <c r="J511" s="225" t="s">
        <v>487</v>
      </c>
    </row>
    <row r="513" spans="3:11" ht="15">
      <c r="C513" s="233"/>
      <c r="D513" s="244" t="s">
        <v>35</v>
      </c>
      <c r="E513" s="244"/>
      <c r="F513" s="244"/>
      <c r="G513" s="244"/>
      <c r="H513" s="244" t="s">
        <v>36</v>
      </c>
      <c r="I513" s="244"/>
      <c r="J513" s="244"/>
      <c r="K513" s="244"/>
    </row>
    <row r="514" spans="3:11" ht="15">
      <c r="C514" s="233"/>
      <c r="D514" s="205" t="s">
        <v>54</v>
      </c>
      <c r="E514" s="24" t="s">
        <v>55</v>
      </c>
      <c r="F514" s="24" t="s">
        <v>56</v>
      </c>
      <c r="G514" s="207" t="s">
        <v>57</v>
      </c>
      <c r="H514" s="205" t="s">
        <v>54</v>
      </c>
      <c r="I514" s="24" t="s">
        <v>55</v>
      </c>
      <c r="J514" s="24" t="s">
        <v>56</v>
      </c>
      <c r="K514" s="207" t="s">
        <v>57</v>
      </c>
    </row>
    <row r="515" spans="3:11" ht="15">
      <c r="C515" s="1" t="s">
        <v>0</v>
      </c>
      <c r="D515" s="32">
        <f aca="true" t="shared" si="48" ref="D515:G530">+D453-L430</f>
        <v>-0.0025328067443731728</v>
      </c>
      <c r="E515" s="9">
        <f t="shared" si="48"/>
        <v>0.0047053119083491635</v>
      </c>
      <c r="F515" s="9">
        <f t="shared" si="48"/>
        <v>0.004612812123733698</v>
      </c>
      <c r="G515" s="12">
        <f t="shared" si="48"/>
        <v>-0.006785317287709647</v>
      </c>
      <c r="H515" s="32">
        <f aca="true" t="shared" si="49" ref="H515:K530">+H453-D453</f>
        <v>0.0032071907308119374</v>
      </c>
      <c r="I515" s="9">
        <f t="shared" si="49"/>
        <v>0.0034601512172135473</v>
      </c>
      <c r="J515" s="9">
        <f t="shared" si="49"/>
        <v>-0.0024008559607431174</v>
      </c>
      <c r="K515" s="12">
        <f t="shared" si="49"/>
        <v>-0.0042664859872823535</v>
      </c>
    </row>
    <row r="516" spans="3:11" ht="15">
      <c r="C516" s="1" t="s">
        <v>1</v>
      </c>
      <c r="D516" s="32">
        <f t="shared" si="48"/>
        <v>0.004140896004859812</v>
      </c>
      <c r="E516" s="9">
        <f t="shared" si="48"/>
        <v>0.00024082467579816802</v>
      </c>
      <c r="F516" s="9">
        <f t="shared" si="48"/>
        <v>0.0007472144109924583</v>
      </c>
      <c r="G516" s="12">
        <f t="shared" si="48"/>
        <v>-0.005128935091650411</v>
      </c>
      <c r="H516" s="32">
        <f t="shared" si="49"/>
        <v>-0.0061266956807404516</v>
      </c>
      <c r="I516" s="9">
        <f t="shared" si="49"/>
        <v>0.0029046084447351683</v>
      </c>
      <c r="J516" s="9">
        <f t="shared" si="49"/>
        <v>-0.006433926285294614</v>
      </c>
      <c r="K516" s="12">
        <f t="shared" si="49"/>
        <v>0.009656013521299855</v>
      </c>
    </row>
    <row r="517" spans="3:11" ht="15">
      <c r="C517" s="1" t="s">
        <v>2</v>
      </c>
      <c r="D517" s="185" t="e">
        <f t="shared" si="48"/>
        <v>#DIV/0!</v>
      </c>
      <c r="E517" s="186" t="e">
        <f t="shared" si="48"/>
        <v>#DIV/0!</v>
      </c>
      <c r="F517" s="186" t="e">
        <f t="shared" si="48"/>
        <v>#DIV/0!</v>
      </c>
      <c r="G517" s="187" t="e">
        <f t="shared" si="48"/>
        <v>#DIV/0!</v>
      </c>
      <c r="H517" s="185" t="e">
        <f t="shared" si="49"/>
        <v>#DIV/0!</v>
      </c>
      <c r="I517" s="186" t="e">
        <f t="shared" si="49"/>
        <v>#DIV/0!</v>
      </c>
      <c r="J517" s="186" t="e">
        <f t="shared" si="49"/>
        <v>#DIV/0!</v>
      </c>
      <c r="K517" s="187" t="e">
        <f t="shared" si="49"/>
        <v>#DIV/0!</v>
      </c>
    </row>
    <row r="518" spans="3:11" ht="15">
      <c r="C518" s="1" t="s">
        <v>3</v>
      </c>
      <c r="D518" s="32">
        <f t="shared" si="48"/>
        <v>-0.02084161207756713</v>
      </c>
      <c r="E518" s="9">
        <f t="shared" si="48"/>
        <v>0.025252700533599418</v>
      </c>
      <c r="F518" s="9">
        <f t="shared" si="48"/>
        <v>0.010978265585007169</v>
      </c>
      <c r="G518" s="12">
        <f t="shared" si="48"/>
        <v>-0.01538935404103936</v>
      </c>
      <c r="H518" s="32">
        <f t="shared" si="49"/>
        <v>-0.0028331463533477486</v>
      </c>
      <c r="I518" s="9">
        <f t="shared" si="49"/>
        <v>-0.001132021946479489</v>
      </c>
      <c r="J518" s="9">
        <f t="shared" si="49"/>
        <v>-0.0001673802014515724</v>
      </c>
      <c r="K518" s="12">
        <f t="shared" si="49"/>
        <v>0.004132548501278754</v>
      </c>
    </row>
    <row r="519" spans="3:11" ht="15">
      <c r="C519" s="1" t="s">
        <v>4</v>
      </c>
      <c r="D519" s="32">
        <f t="shared" si="48"/>
        <v>-0.014437494369151954</v>
      </c>
      <c r="E519" s="9">
        <f t="shared" si="48"/>
        <v>-0.004871677231841037</v>
      </c>
      <c r="F519" s="9">
        <f t="shared" si="48"/>
        <v>-0.008721473839931729</v>
      </c>
      <c r="G519" s="12">
        <f t="shared" si="48"/>
        <v>0.028030645440924762</v>
      </c>
      <c r="H519" s="32">
        <f t="shared" si="49"/>
        <v>0.00966993698427654</v>
      </c>
      <c r="I519" s="9">
        <f t="shared" si="49"/>
        <v>-0.0064859476342931655</v>
      </c>
      <c r="J519" s="9">
        <f t="shared" si="49"/>
        <v>0.0018636747869918563</v>
      </c>
      <c r="K519" s="12">
        <f t="shared" si="49"/>
        <v>-0.005047664136975216</v>
      </c>
    </row>
    <row r="520" spans="3:11" ht="15">
      <c r="C520" s="1" t="s">
        <v>5</v>
      </c>
      <c r="D520" s="185" t="e">
        <f t="shared" si="48"/>
        <v>#DIV/0!</v>
      </c>
      <c r="E520" s="186" t="e">
        <f t="shared" si="48"/>
        <v>#DIV/0!</v>
      </c>
      <c r="F520" s="186" t="e">
        <f t="shared" si="48"/>
        <v>#DIV/0!</v>
      </c>
      <c r="G520" s="187" t="e">
        <f t="shared" si="48"/>
        <v>#DIV/0!</v>
      </c>
      <c r="H520" s="185">
        <f t="shared" si="49"/>
        <v>-0.0030793408384530985</v>
      </c>
      <c r="I520" s="186">
        <f t="shared" si="49"/>
        <v>-0.010582358998788066</v>
      </c>
      <c r="J520" s="186">
        <f t="shared" si="49"/>
        <v>0.005417510233723541</v>
      </c>
      <c r="K520" s="187">
        <f t="shared" si="49"/>
        <v>0.008244189603517582</v>
      </c>
    </row>
    <row r="521" spans="3:11" ht="15">
      <c r="C521" s="1" t="s">
        <v>6</v>
      </c>
      <c r="D521" s="32">
        <f t="shared" si="48"/>
        <v>0.01065142089032875</v>
      </c>
      <c r="E521" s="9">
        <f t="shared" si="48"/>
        <v>0.009326080657138663</v>
      </c>
      <c r="F521" s="9">
        <f t="shared" si="48"/>
        <v>0.0018404380179124213</v>
      </c>
      <c r="G521" s="12">
        <f t="shared" si="48"/>
        <v>-0.021817939565379862</v>
      </c>
      <c r="H521" s="32">
        <f t="shared" si="49"/>
        <v>-0.006191935176159374</v>
      </c>
      <c r="I521" s="9">
        <f t="shared" si="49"/>
        <v>0.0004538845130416802</v>
      </c>
      <c r="J521" s="9">
        <f t="shared" si="49"/>
        <v>-0.0012654491547317154</v>
      </c>
      <c r="K521" s="12">
        <f t="shared" si="49"/>
        <v>0.0070034998178494234</v>
      </c>
    </row>
    <row r="522" spans="3:11" ht="15">
      <c r="C522" s="1" t="s">
        <v>7</v>
      </c>
      <c r="D522" s="32">
        <f t="shared" si="48"/>
        <v>-0.006383932290489475</v>
      </c>
      <c r="E522" s="9">
        <f t="shared" si="48"/>
        <v>0.010423173847358191</v>
      </c>
      <c r="F522" s="9">
        <f t="shared" si="48"/>
        <v>-0.005576226384182023</v>
      </c>
      <c r="G522" s="12">
        <f t="shared" si="48"/>
        <v>0.0015369848273132924</v>
      </c>
      <c r="H522" s="32">
        <f t="shared" si="49"/>
        <v>0.004188672033057672</v>
      </c>
      <c r="I522" s="9">
        <f t="shared" si="49"/>
        <v>0.0014768481132700628</v>
      </c>
      <c r="J522" s="9">
        <f t="shared" si="49"/>
        <v>0.003864058467445239</v>
      </c>
      <c r="K522" s="12">
        <f t="shared" si="49"/>
        <v>-0.00952957861377296</v>
      </c>
    </row>
    <row r="523" spans="3:11" ht="15">
      <c r="C523" s="1" t="s">
        <v>8</v>
      </c>
      <c r="D523" s="32">
        <f t="shared" si="48"/>
        <v>-0.004847213501927267</v>
      </c>
      <c r="E523" s="9">
        <f t="shared" si="48"/>
        <v>0.00722418426234242</v>
      </c>
      <c r="F523" s="9">
        <f t="shared" si="48"/>
        <v>0.0032322001716884874</v>
      </c>
      <c r="G523" s="12">
        <f t="shared" si="48"/>
        <v>-0.005609170932103669</v>
      </c>
      <c r="H523" s="32">
        <f t="shared" si="49"/>
        <v>0.0039059770144152517</v>
      </c>
      <c r="I523" s="9">
        <f t="shared" si="49"/>
        <v>-0.00036292192651982136</v>
      </c>
      <c r="J523" s="9">
        <f t="shared" si="49"/>
        <v>0.0009073048162995534</v>
      </c>
      <c r="K523" s="12">
        <f t="shared" si="49"/>
        <v>-0.004450359904194956</v>
      </c>
    </row>
    <row r="524" spans="3:11" ht="15">
      <c r="C524" s="1" t="s">
        <v>9</v>
      </c>
      <c r="D524" s="32">
        <f t="shared" si="48"/>
        <v>-0.0016604479715029707</v>
      </c>
      <c r="E524" s="9">
        <f t="shared" si="48"/>
        <v>0.017730608380020524</v>
      </c>
      <c r="F524" s="9">
        <f t="shared" si="48"/>
        <v>0.020706564011227474</v>
      </c>
      <c r="G524" s="12">
        <f t="shared" si="48"/>
        <v>-0.036776724419745</v>
      </c>
      <c r="H524" s="32">
        <f t="shared" si="49"/>
        <v>-0.017427678889183895</v>
      </c>
      <c r="I524" s="9">
        <f t="shared" si="49"/>
        <v>0.023919490687650757</v>
      </c>
      <c r="J524" s="9">
        <f t="shared" si="49"/>
        <v>-0.018148489179372174</v>
      </c>
      <c r="K524" s="12">
        <f t="shared" si="49"/>
        <v>0.011656677380905311</v>
      </c>
    </row>
    <row r="525" spans="3:11" ht="15">
      <c r="C525" s="1" t="s">
        <v>10</v>
      </c>
      <c r="D525" s="32">
        <f t="shared" si="48"/>
        <v>-0.006478043170982967</v>
      </c>
      <c r="E525" s="9">
        <f t="shared" si="48"/>
        <v>-0.007512996813684392</v>
      </c>
      <c r="F525" s="9">
        <f t="shared" si="48"/>
        <v>-0.0014518099710117138</v>
      </c>
      <c r="G525" s="12">
        <f t="shared" si="48"/>
        <v>0.015442849955679072</v>
      </c>
      <c r="H525" s="32">
        <f t="shared" si="49"/>
        <v>-0.010479890790717206</v>
      </c>
      <c r="I525" s="9">
        <f t="shared" si="49"/>
        <v>-0.01829255486716372</v>
      </c>
      <c r="J525" s="9">
        <f t="shared" si="49"/>
        <v>0.017856767825265144</v>
      </c>
      <c r="K525" s="12">
        <f t="shared" si="49"/>
        <v>0.010915677832615822</v>
      </c>
    </row>
    <row r="526" spans="3:11" ht="15">
      <c r="C526" s="1" t="s">
        <v>11</v>
      </c>
      <c r="D526" s="32">
        <f t="shared" si="48"/>
        <v>-0.0011847426985017728</v>
      </c>
      <c r="E526" s="9">
        <f t="shared" si="48"/>
        <v>0.011758355055653896</v>
      </c>
      <c r="F526" s="9">
        <f t="shared" si="48"/>
        <v>0.004810201167616615</v>
      </c>
      <c r="G526" s="12">
        <f t="shared" si="48"/>
        <v>-0.015383813524768641</v>
      </c>
      <c r="H526" s="32">
        <f t="shared" si="49"/>
        <v>0.002868624808509579</v>
      </c>
      <c r="I526" s="9">
        <f t="shared" si="49"/>
        <v>0.006477128802647281</v>
      </c>
      <c r="J526" s="9">
        <f t="shared" si="49"/>
        <v>0.0007597137593330361</v>
      </c>
      <c r="K526" s="12">
        <f t="shared" si="49"/>
        <v>-0.010105467370489896</v>
      </c>
    </row>
    <row r="527" spans="3:11" ht="15">
      <c r="C527" s="1" t="s">
        <v>12</v>
      </c>
      <c r="D527" s="32">
        <f t="shared" si="48"/>
        <v>-0.0002822260616427985</v>
      </c>
      <c r="E527" s="9">
        <f t="shared" si="48"/>
        <v>0.004813601863551564</v>
      </c>
      <c r="F527" s="9">
        <f t="shared" si="48"/>
        <v>-0.003959760580612093</v>
      </c>
      <c r="G527" s="12">
        <f t="shared" si="48"/>
        <v>-0.0005716152212967285</v>
      </c>
      <c r="H527" s="32">
        <f t="shared" si="49"/>
        <v>0.015107751413483916</v>
      </c>
      <c r="I527" s="9">
        <f t="shared" si="49"/>
        <v>-0.00018664986817851226</v>
      </c>
      <c r="J527" s="9">
        <f t="shared" si="49"/>
        <v>-0.009265610539495872</v>
      </c>
      <c r="K527" s="12">
        <f t="shared" si="49"/>
        <v>-0.0056554910058094765</v>
      </c>
    </row>
    <row r="528" spans="3:11" ht="15">
      <c r="C528" s="1" t="s">
        <v>13</v>
      </c>
      <c r="D528" s="32">
        <f t="shared" si="48"/>
        <v>0.003900124482451861</v>
      </c>
      <c r="E528" s="9">
        <f t="shared" si="48"/>
        <v>0.026133987173377893</v>
      </c>
      <c r="F528" s="9">
        <f t="shared" si="48"/>
        <v>-0.011568696504854273</v>
      </c>
      <c r="G528" s="12">
        <f t="shared" si="48"/>
        <v>-0.01846541515097544</v>
      </c>
      <c r="H528" s="32">
        <f t="shared" si="49"/>
        <v>-0.009764436561346818</v>
      </c>
      <c r="I528" s="9">
        <f t="shared" si="49"/>
        <v>-0.004739680504569355</v>
      </c>
      <c r="J528" s="9">
        <f t="shared" si="49"/>
        <v>0.008477284509234045</v>
      </c>
      <c r="K528" s="12">
        <f t="shared" si="49"/>
        <v>0.006026832556682127</v>
      </c>
    </row>
    <row r="529" spans="3:11" ht="15">
      <c r="C529" s="1" t="s">
        <v>14</v>
      </c>
      <c r="D529" s="32">
        <f t="shared" si="48"/>
        <v>-0.003914672582412404</v>
      </c>
      <c r="E529" s="9">
        <f t="shared" si="48"/>
        <v>0.0024307763063562693</v>
      </c>
      <c r="F529" s="9">
        <f t="shared" si="48"/>
        <v>0.0046488427773343916</v>
      </c>
      <c r="G529" s="12">
        <f t="shared" si="48"/>
        <v>-0.0031649465012782985</v>
      </c>
      <c r="H529" s="32">
        <f t="shared" si="49"/>
        <v>0.003135799650768323</v>
      </c>
      <c r="I529" s="9">
        <f t="shared" si="49"/>
        <v>-0.0028174110709853484</v>
      </c>
      <c r="J529" s="9">
        <f t="shared" si="49"/>
        <v>0.008081387018197453</v>
      </c>
      <c r="K529" s="12">
        <f t="shared" si="49"/>
        <v>-0.008399775597980386</v>
      </c>
    </row>
    <row r="530" spans="3:11" ht="15">
      <c r="C530" s="1" t="s">
        <v>15</v>
      </c>
      <c r="D530" s="32">
        <f t="shared" si="48"/>
        <v>-2.0016653855980948E-05</v>
      </c>
      <c r="E530" s="9">
        <f t="shared" si="48"/>
        <v>0.012561880055634855</v>
      </c>
      <c r="F530" s="9">
        <f t="shared" si="48"/>
        <v>0.0013582729402291382</v>
      </c>
      <c r="G530" s="12">
        <f t="shared" si="48"/>
        <v>-0.013900136342007985</v>
      </c>
      <c r="H530" s="32">
        <f t="shared" si="49"/>
        <v>0.003782042134875263</v>
      </c>
      <c r="I530" s="9">
        <f t="shared" si="49"/>
        <v>-0.008112684230659</v>
      </c>
      <c r="J530" s="9">
        <f t="shared" si="49"/>
        <v>0.004003280807635068</v>
      </c>
      <c r="K530" s="12">
        <f t="shared" si="49"/>
        <v>0.00032736128814864207</v>
      </c>
    </row>
    <row r="531" spans="3:11" ht="15">
      <c r="C531" s="1" t="s">
        <v>16</v>
      </c>
      <c r="D531" s="32">
        <f>+D469-L446</f>
        <v>0.010119949494949487</v>
      </c>
      <c r="E531" s="9">
        <f>+E469-M446</f>
        <v>-0.004766414141414155</v>
      </c>
      <c r="F531" s="9">
        <f>+F469-N446</f>
        <v>0.009406565656565669</v>
      </c>
      <c r="G531" s="12">
        <f>+G469-O446</f>
        <v>-0.014760101010101001</v>
      </c>
      <c r="H531" s="32">
        <f>+H469-D469</f>
        <v>-0.002636660724896045</v>
      </c>
      <c r="I531" s="9">
        <f>+I469-E469</f>
        <v>0.026106654783125377</v>
      </c>
      <c r="J531" s="9">
        <f>+J469-F469</f>
        <v>-0.019867795603089725</v>
      </c>
      <c r="K531" s="12">
        <f>+K469-G469</f>
        <v>-0.003602198455139649</v>
      </c>
    </row>
    <row r="532" spans="3:11" ht="15">
      <c r="C532" s="1"/>
      <c r="D532" s="32"/>
      <c r="E532" s="9"/>
      <c r="F532" s="9"/>
      <c r="G532" s="12"/>
      <c r="H532" s="32"/>
      <c r="I532" s="9"/>
      <c r="J532" s="9"/>
      <c r="K532" s="12"/>
    </row>
    <row r="533" spans="3:11" ht="15">
      <c r="C533" s="1" t="s">
        <v>17</v>
      </c>
      <c r="D533" s="32">
        <f>+D471-L448</f>
        <v>-0.0035862145067738493</v>
      </c>
      <c r="E533" s="9">
        <f>+E471-M448</f>
        <v>0.008105480879393112</v>
      </c>
      <c r="F533" s="9">
        <f>+F471-N448</f>
        <v>0.0028007339863688613</v>
      </c>
      <c r="G533" s="12">
        <f>+G471-O448</f>
        <v>-0.007320000358988166</v>
      </c>
      <c r="H533" s="32">
        <f>+H471-D471</f>
        <v>-0.001482712640828443</v>
      </c>
      <c r="I533" s="9">
        <f>+I471-E471</f>
        <v>0.0018379687319284022</v>
      </c>
      <c r="J533" s="9">
        <f>+J471-F471</f>
        <v>-0.00015928577725148052</v>
      </c>
      <c r="K533" s="12">
        <f>+K471-G471</f>
        <v>-0.000195970313848437</v>
      </c>
    </row>
    <row r="544" spans="3:8" ht="15">
      <c r="C544" s="232" t="s">
        <v>68</v>
      </c>
      <c r="D544" s="232"/>
      <c r="E544" s="232"/>
      <c r="F544" s="232"/>
      <c r="G544" s="232"/>
      <c r="H544" s="232"/>
    </row>
    <row r="545" spans="3:5" ht="15">
      <c r="C545" s="232" t="s">
        <v>96</v>
      </c>
      <c r="D545" s="232"/>
      <c r="E545" s="232"/>
    </row>
    <row r="546" spans="3:4" ht="15">
      <c r="C546" s="257" t="s">
        <v>81</v>
      </c>
      <c r="D546" s="257"/>
    </row>
    <row r="547" spans="3:14" ht="15">
      <c r="C547" s="233"/>
      <c r="D547" s="276" t="s">
        <v>69</v>
      </c>
      <c r="E547" s="245" t="s">
        <v>78</v>
      </c>
      <c r="F547" s="288"/>
      <c r="G547" s="288"/>
      <c r="H547" s="288"/>
      <c r="I547" s="288"/>
      <c r="J547" s="288"/>
      <c r="K547" s="288"/>
      <c r="L547" s="288"/>
      <c r="M547" s="292"/>
      <c r="N547" s="276" t="s">
        <v>79</v>
      </c>
    </row>
    <row r="548" spans="3:14" ht="15">
      <c r="C548" s="233"/>
      <c r="D548" s="276"/>
      <c r="E548" s="216" t="s">
        <v>70</v>
      </c>
      <c r="F548" s="37" t="s">
        <v>71</v>
      </c>
      <c r="G548" s="37" t="s">
        <v>72</v>
      </c>
      <c r="H548" s="37" t="s">
        <v>73</v>
      </c>
      <c r="I548" s="37" t="s">
        <v>74</v>
      </c>
      <c r="J548" s="37" t="s">
        <v>75</v>
      </c>
      <c r="K548" s="37" t="s">
        <v>76</v>
      </c>
      <c r="L548" s="212" t="s">
        <v>77</v>
      </c>
      <c r="M548" s="18" t="s">
        <v>80</v>
      </c>
      <c r="N548" s="276"/>
    </row>
    <row r="549" spans="3:14" ht="15">
      <c r="C549" s="1" t="s">
        <v>0</v>
      </c>
      <c r="D549" s="4">
        <v>29130</v>
      </c>
      <c r="E549" s="6"/>
      <c r="F549" s="8"/>
      <c r="G549" s="8"/>
      <c r="H549" s="8"/>
      <c r="I549" s="8"/>
      <c r="J549" s="8"/>
      <c r="K549" s="8">
        <v>1382</v>
      </c>
      <c r="L549" s="36"/>
      <c r="M549" s="16">
        <f>SUM(E549:L549)</f>
        <v>1382</v>
      </c>
      <c r="N549" s="183" t="e">
        <f>+M549/'１．被保険者数'!H473</f>
        <v>#DIV/0!</v>
      </c>
    </row>
    <row r="550" spans="3:15" ht="15">
      <c r="C550" s="1" t="s">
        <v>1</v>
      </c>
      <c r="D550" s="4">
        <v>3528</v>
      </c>
      <c r="E550" s="6"/>
      <c r="F550" s="8"/>
      <c r="G550" s="8"/>
      <c r="H550" s="8"/>
      <c r="I550" s="8"/>
      <c r="J550" s="8"/>
      <c r="K550" s="8"/>
      <c r="L550" s="36">
        <v>194</v>
      </c>
      <c r="M550" s="16">
        <f aca="true" t="shared" si="50" ref="M550:M565">SUM(E550:L550)</f>
        <v>194</v>
      </c>
      <c r="N550" s="183" t="e">
        <f>+M550/'１．被保険者数'!H474</f>
        <v>#DIV/0!</v>
      </c>
      <c r="O550" s="135" t="s">
        <v>351</v>
      </c>
    </row>
    <row r="551" spans="3:14" ht="15">
      <c r="C551" s="1" t="s">
        <v>2</v>
      </c>
      <c r="D551" s="4">
        <v>9772</v>
      </c>
      <c r="E551" s="6"/>
      <c r="F551" s="8"/>
      <c r="G551" s="8"/>
      <c r="H551" s="8"/>
      <c r="I551" s="8"/>
      <c r="J551" s="8"/>
      <c r="K551" s="8"/>
      <c r="L551" s="36"/>
      <c r="M551" s="16">
        <f t="shared" si="50"/>
        <v>0</v>
      </c>
      <c r="N551" s="183" t="e">
        <f>+M551/'１．被保険者数'!H475</f>
        <v>#DIV/0!</v>
      </c>
    </row>
    <row r="552" spans="3:14" ht="15">
      <c r="C552" s="1" t="s">
        <v>3</v>
      </c>
      <c r="D552" s="4">
        <v>4289</v>
      </c>
      <c r="E552" s="6"/>
      <c r="F552" s="8">
        <v>15</v>
      </c>
      <c r="G552" s="8">
        <v>5</v>
      </c>
      <c r="H552" s="8">
        <v>39</v>
      </c>
      <c r="I552" s="8"/>
      <c r="J552" s="8"/>
      <c r="K552" s="8">
        <v>39</v>
      </c>
      <c r="L552" s="36"/>
      <c r="M552" s="16">
        <f t="shared" si="50"/>
        <v>98</v>
      </c>
      <c r="N552" s="5">
        <f>+M552/I177</f>
        <v>0.5268817204301075</v>
      </c>
    </row>
    <row r="553" spans="3:14" ht="15">
      <c r="C553" s="1" t="s">
        <v>4</v>
      </c>
      <c r="D553" s="4">
        <v>3170</v>
      </c>
      <c r="E553" s="6"/>
      <c r="F553" s="8">
        <v>8</v>
      </c>
      <c r="G553" s="8"/>
      <c r="H553" s="8">
        <v>3</v>
      </c>
      <c r="I553" s="8"/>
      <c r="J553" s="8"/>
      <c r="K553" s="8">
        <v>7</v>
      </c>
      <c r="L553" s="36"/>
      <c r="M553" s="16">
        <f t="shared" si="50"/>
        <v>18</v>
      </c>
      <c r="N553" s="5">
        <f aca="true" t="shared" si="51" ref="N553:N565">+M553/I178</f>
        <v>0.20689655172413793</v>
      </c>
    </row>
    <row r="554" spans="3:14" ht="15">
      <c r="C554" s="1" t="s">
        <v>5</v>
      </c>
      <c r="D554" s="4">
        <v>2056</v>
      </c>
      <c r="E554" s="6"/>
      <c r="F554" s="8"/>
      <c r="G554" s="8"/>
      <c r="H554" s="8"/>
      <c r="I554" s="8"/>
      <c r="J554" s="8"/>
      <c r="K554" s="8">
        <v>8</v>
      </c>
      <c r="L554" s="36"/>
      <c r="M554" s="16">
        <f t="shared" si="50"/>
        <v>8</v>
      </c>
      <c r="N554" s="5">
        <f t="shared" si="51"/>
        <v>0.07207207207207207</v>
      </c>
    </row>
    <row r="555" spans="3:15" ht="15">
      <c r="C555" s="1" t="s">
        <v>6</v>
      </c>
      <c r="D555" s="4">
        <v>7760</v>
      </c>
      <c r="E555" s="6"/>
      <c r="F555" s="8"/>
      <c r="G555" s="8"/>
      <c r="H555" s="8"/>
      <c r="I555" s="8"/>
      <c r="J555" s="8"/>
      <c r="K555" s="8"/>
      <c r="L555" s="36">
        <v>238</v>
      </c>
      <c r="M555" s="16">
        <f t="shared" si="50"/>
        <v>238</v>
      </c>
      <c r="N555" s="5">
        <f t="shared" si="51"/>
        <v>0.483739837398374</v>
      </c>
      <c r="O555" s="135" t="s">
        <v>351</v>
      </c>
    </row>
    <row r="556" spans="3:15" ht="15">
      <c r="C556" s="1" t="s">
        <v>7</v>
      </c>
      <c r="D556" s="4">
        <v>15047</v>
      </c>
      <c r="E556" s="6"/>
      <c r="F556" s="8"/>
      <c r="G556" s="8"/>
      <c r="H556" s="8"/>
      <c r="I556" s="8"/>
      <c r="J556" s="8"/>
      <c r="K556" s="8"/>
      <c r="L556" s="36">
        <v>763</v>
      </c>
      <c r="M556" s="16">
        <f t="shared" si="50"/>
        <v>763</v>
      </c>
      <c r="N556" s="5">
        <f t="shared" si="51"/>
        <v>1.5352112676056338</v>
      </c>
      <c r="O556" s="135" t="s">
        <v>351</v>
      </c>
    </row>
    <row r="557" spans="3:14" ht="15">
      <c r="C557" s="1" t="s">
        <v>8</v>
      </c>
      <c r="D557" s="4">
        <v>4447</v>
      </c>
      <c r="E557" s="6"/>
      <c r="F557" s="8"/>
      <c r="G557" s="8"/>
      <c r="H557" s="8">
        <v>178</v>
      </c>
      <c r="I557" s="8"/>
      <c r="J557" s="8"/>
      <c r="K557" s="8"/>
      <c r="L557" s="36"/>
      <c r="M557" s="16">
        <f t="shared" si="50"/>
        <v>178</v>
      </c>
      <c r="N557" s="5">
        <f t="shared" si="51"/>
        <v>1.5478260869565217</v>
      </c>
    </row>
    <row r="558" spans="3:14" ht="15">
      <c r="C558" s="1" t="s">
        <v>9</v>
      </c>
      <c r="D558" s="4">
        <v>2208</v>
      </c>
      <c r="E558" s="6"/>
      <c r="F558" s="8"/>
      <c r="G558" s="8"/>
      <c r="H558" s="8">
        <v>3</v>
      </c>
      <c r="I558" s="8"/>
      <c r="J558" s="8"/>
      <c r="K558" s="8">
        <v>31</v>
      </c>
      <c r="L558" s="36"/>
      <c r="M558" s="16">
        <f t="shared" si="50"/>
        <v>34</v>
      </c>
      <c r="N558" s="5">
        <f t="shared" si="51"/>
        <v>0.6181818181818182</v>
      </c>
    </row>
    <row r="559" spans="3:14" ht="15">
      <c r="C559" s="1" t="s">
        <v>10</v>
      </c>
      <c r="D559" s="4">
        <v>559</v>
      </c>
      <c r="E559" s="6"/>
      <c r="F559" s="8">
        <v>1</v>
      </c>
      <c r="G559" s="8"/>
      <c r="H559" s="8">
        <v>5</v>
      </c>
      <c r="I559" s="8"/>
      <c r="J559" s="8"/>
      <c r="K559" s="8">
        <v>4</v>
      </c>
      <c r="L559" s="36"/>
      <c r="M559" s="16">
        <f t="shared" si="50"/>
        <v>10</v>
      </c>
      <c r="N559" s="5">
        <f t="shared" si="51"/>
        <v>0.7142857142857143</v>
      </c>
    </row>
    <row r="560" spans="3:14" ht="15">
      <c r="C560" s="1" t="s">
        <v>11</v>
      </c>
      <c r="D560" s="4">
        <v>11883</v>
      </c>
      <c r="E560" s="6"/>
      <c r="F560" s="8">
        <v>233</v>
      </c>
      <c r="G560" s="8"/>
      <c r="H560" s="8">
        <v>781</v>
      </c>
      <c r="I560" s="8"/>
      <c r="J560" s="8"/>
      <c r="K560" s="8">
        <v>154</v>
      </c>
      <c r="L560" s="36"/>
      <c r="M560" s="16">
        <f t="shared" si="50"/>
        <v>1168</v>
      </c>
      <c r="N560" s="5">
        <f t="shared" si="51"/>
        <v>0.506285218899003</v>
      </c>
    </row>
    <row r="561" spans="3:14" ht="15">
      <c r="C561" s="1" t="s">
        <v>12</v>
      </c>
      <c r="D561" s="4">
        <v>1322</v>
      </c>
      <c r="E561" s="6"/>
      <c r="F561" s="8"/>
      <c r="G561" s="8"/>
      <c r="H561" s="8">
        <v>20</v>
      </c>
      <c r="I561" s="8"/>
      <c r="J561" s="8"/>
      <c r="K561" s="8">
        <v>14</v>
      </c>
      <c r="L561" s="36"/>
      <c r="M561" s="16">
        <f t="shared" si="50"/>
        <v>34</v>
      </c>
      <c r="N561" s="5">
        <f t="shared" si="51"/>
        <v>0.4473684210526316</v>
      </c>
    </row>
    <row r="562" spans="3:14" ht="15">
      <c r="C562" s="1" t="s">
        <v>13</v>
      </c>
      <c r="D562" s="4">
        <v>1968</v>
      </c>
      <c r="E562" s="6">
        <v>5</v>
      </c>
      <c r="F562" s="8">
        <v>3</v>
      </c>
      <c r="G562" s="8">
        <v>2</v>
      </c>
      <c r="H562" s="8">
        <v>1</v>
      </c>
      <c r="I562" s="8"/>
      <c r="J562" s="8"/>
      <c r="K562" s="8">
        <v>1</v>
      </c>
      <c r="L562" s="36"/>
      <c r="M562" s="16">
        <f t="shared" si="50"/>
        <v>12</v>
      </c>
      <c r="N562" s="5">
        <f t="shared" si="51"/>
        <v>0.15</v>
      </c>
    </row>
    <row r="563" spans="3:14" ht="15">
      <c r="C563" s="1" t="s">
        <v>14</v>
      </c>
      <c r="D563" s="4">
        <v>6264</v>
      </c>
      <c r="E563" s="6"/>
      <c r="F563" s="8">
        <v>1</v>
      </c>
      <c r="G563" s="8">
        <v>2</v>
      </c>
      <c r="H563" s="8">
        <v>33</v>
      </c>
      <c r="I563" s="8"/>
      <c r="J563" s="8"/>
      <c r="K563" s="8">
        <v>27</v>
      </c>
      <c r="L563" s="36">
        <v>124</v>
      </c>
      <c r="M563" s="16">
        <f t="shared" si="50"/>
        <v>187</v>
      </c>
      <c r="N563" s="5">
        <f t="shared" si="51"/>
        <v>0.53125</v>
      </c>
    </row>
    <row r="564" spans="3:14" ht="15">
      <c r="C564" s="1" t="s">
        <v>15</v>
      </c>
      <c r="D564" s="4">
        <v>1691</v>
      </c>
      <c r="E564" s="6"/>
      <c r="F564" s="8">
        <v>12</v>
      </c>
      <c r="G564" s="8"/>
      <c r="H564" s="8"/>
      <c r="I564" s="8"/>
      <c r="J564" s="8"/>
      <c r="K564" s="8"/>
      <c r="L564" s="36"/>
      <c r="M564" s="16">
        <f t="shared" si="50"/>
        <v>12</v>
      </c>
      <c r="N564" s="5">
        <f t="shared" si="51"/>
        <v>0.375</v>
      </c>
    </row>
    <row r="565" spans="3:15" ht="15">
      <c r="C565" s="215" t="s">
        <v>437</v>
      </c>
      <c r="D565" s="4">
        <v>2265</v>
      </c>
      <c r="E565" s="6">
        <v>0</v>
      </c>
      <c r="F565" s="8">
        <v>33</v>
      </c>
      <c r="G565" s="8">
        <v>0</v>
      </c>
      <c r="H565" s="8">
        <v>6</v>
      </c>
      <c r="I565" s="8">
        <v>0</v>
      </c>
      <c r="J565" s="8">
        <v>0</v>
      </c>
      <c r="K565" s="8">
        <v>14</v>
      </c>
      <c r="L565" s="36">
        <v>0</v>
      </c>
      <c r="M565" s="16">
        <f t="shared" si="50"/>
        <v>53</v>
      </c>
      <c r="N565" s="5">
        <f t="shared" si="51"/>
        <v>0.4818181818181818</v>
      </c>
      <c r="O565" s="169">
        <v>43374</v>
      </c>
    </row>
    <row r="566" spans="3:14" ht="15">
      <c r="C566" s="1"/>
      <c r="D566" s="4"/>
      <c r="E566" s="6"/>
      <c r="F566" s="8"/>
      <c r="G566" s="8"/>
      <c r="H566" s="8"/>
      <c r="I566" s="8"/>
      <c r="J566" s="8"/>
      <c r="K566" s="8"/>
      <c r="L566" s="36"/>
      <c r="M566" s="16"/>
      <c r="N566" s="5"/>
    </row>
    <row r="567" spans="3:14" ht="15">
      <c r="C567" s="1" t="s">
        <v>17</v>
      </c>
      <c r="D567" s="4">
        <f>SUM(D549:D565)</f>
        <v>107359</v>
      </c>
      <c r="E567" s="6">
        <f aca="true" t="shared" si="52" ref="E567:M567">SUM(E549:E565)</f>
        <v>5</v>
      </c>
      <c r="F567" s="8">
        <f t="shared" si="52"/>
        <v>306</v>
      </c>
      <c r="G567" s="8">
        <f t="shared" si="52"/>
        <v>9</v>
      </c>
      <c r="H567" s="8">
        <f t="shared" si="52"/>
        <v>1069</v>
      </c>
      <c r="I567" s="8">
        <f t="shared" si="52"/>
        <v>0</v>
      </c>
      <c r="J567" s="8">
        <f t="shared" si="52"/>
        <v>0</v>
      </c>
      <c r="K567" s="8">
        <f t="shared" si="52"/>
        <v>1681</v>
      </c>
      <c r="L567" s="36">
        <f t="shared" si="52"/>
        <v>1319</v>
      </c>
      <c r="M567" s="16">
        <f t="shared" si="52"/>
        <v>4389</v>
      </c>
      <c r="N567" s="5">
        <f>+M567/I192</f>
        <v>0.4864235841737781</v>
      </c>
    </row>
    <row r="568" spans="3:14" ht="15">
      <c r="C568" s="19"/>
      <c r="D568" s="20"/>
      <c r="E568" s="20"/>
      <c r="F568" s="20"/>
      <c r="G568" s="20"/>
      <c r="H568" s="20"/>
      <c r="I568" s="20"/>
      <c r="J568" s="20"/>
      <c r="K568" s="20"/>
      <c r="L568" s="20"/>
      <c r="M568" s="20"/>
      <c r="N568" s="26"/>
    </row>
    <row r="569" spans="3:14" ht="15">
      <c r="C569" s="19"/>
      <c r="D569" s="20"/>
      <c r="E569" s="20"/>
      <c r="F569" s="20"/>
      <c r="G569" s="20"/>
      <c r="H569" s="20"/>
      <c r="I569" s="20"/>
      <c r="J569" s="20"/>
      <c r="K569" s="20"/>
      <c r="L569" s="20"/>
      <c r="M569" s="20"/>
      <c r="N569" s="26"/>
    </row>
    <row r="570" spans="3:14" ht="15">
      <c r="C570" s="19"/>
      <c r="D570" s="20"/>
      <c r="E570" s="20"/>
      <c r="F570" s="20"/>
      <c r="G570" s="20"/>
      <c r="H570" s="20"/>
      <c r="I570" s="20"/>
      <c r="J570" s="20"/>
      <c r="K570" s="20"/>
      <c r="L570" s="20"/>
      <c r="M570" s="20"/>
      <c r="N570" s="26"/>
    </row>
    <row r="571" spans="3:14" ht="15">
      <c r="C571" s="19"/>
      <c r="D571" s="20"/>
      <c r="E571" s="20"/>
      <c r="F571" s="20"/>
      <c r="G571" s="20"/>
      <c r="H571" s="20"/>
      <c r="I571" s="20"/>
      <c r="J571" s="20"/>
      <c r="K571" s="20"/>
      <c r="L571" s="20"/>
      <c r="M571" s="20"/>
      <c r="N571" s="26"/>
    </row>
    <row r="572" spans="3:14" ht="15">
      <c r="C572" s="19"/>
      <c r="D572" s="20"/>
      <c r="E572" s="20"/>
      <c r="F572" s="20"/>
      <c r="G572" s="20"/>
      <c r="H572" s="20"/>
      <c r="I572" s="20"/>
      <c r="J572" s="20"/>
      <c r="K572" s="20"/>
      <c r="L572" s="20"/>
      <c r="M572" s="20"/>
      <c r="N572" s="26"/>
    </row>
    <row r="573" spans="3:14" ht="15">
      <c r="C573" s="19"/>
      <c r="D573" s="20"/>
      <c r="E573" s="20"/>
      <c r="F573" s="20"/>
      <c r="G573" s="20"/>
      <c r="H573" s="20"/>
      <c r="I573" s="20"/>
      <c r="J573" s="20"/>
      <c r="K573" s="20"/>
      <c r="L573" s="20"/>
      <c r="M573" s="20"/>
      <c r="N573" s="26"/>
    </row>
    <row r="575" spans="3:4" ht="15">
      <c r="C575" s="257" t="s">
        <v>87</v>
      </c>
      <c r="D575" s="257"/>
    </row>
    <row r="576" spans="3:11" ht="15">
      <c r="C576" s="233"/>
      <c r="D576" s="244" t="s">
        <v>82</v>
      </c>
      <c r="E576" s="244"/>
      <c r="F576" s="378" t="s">
        <v>85</v>
      </c>
      <c r="G576" s="378" t="s">
        <v>86</v>
      </c>
      <c r="I576" s="380" t="s">
        <v>438</v>
      </c>
      <c r="J576" s="380"/>
      <c r="K576" s="380"/>
    </row>
    <row r="577" spans="3:11" ht="15">
      <c r="C577" s="233"/>
      <c r="D577" s="205" t="s">
        <v>83</v>
      </c>
      <c r="E577" s="208" t="s">
        <v>84</v>
      </c>
      <c r="F577" s="379"/>
      <c r="G577" s="378"/>
      <c r="I577" s="380"/>
      <c r="J577" s="380"/>
      <c r="K577" s="380"/>
    </row>
    <row r="578" spans="3:11" ht="15">
      <c r="C578" s="1" t="s">
        <v>0</v>
      </c>
      <c r="D578" s="39">
        <v>742</v>
      </c>
      <c r="E578" s="195">
        <f>+D578/I174</f>
        <v>0.1967647838769557</v>
      </c>
      <c r="F578" s="40">
        <f aca="true" t="shared" si="53" ref="F578:F594">+D578+M549</f>
        <v>2124</v>
      </c>
      <c r="G578" s="192">
        <f>+F578/I174</f>
        <v>0.5632458233890215</v>
      </c>
      <c r="I578" s="380"/>
      <c r="J578" s="380"/>
      <c r="K578" s="380"/>
    </row>
    <row r="579" spans="3:7" ht="15">
      <c r="C579" s="1" t="s">
        <v>1</v>
      </c>
      <c r="D579" s="39">
        <v>29</v>
      </c>
      <c r="E579" s="195">
        <f aca="true" t="shared" si="54" ref="E579:E596">+D579/I175</f>
        <v>0.10175438596491228</v>
      </c>
      <c r="F579" s="40">
        <f t="shared" si="53"/>
        <v>223</v>
      </c>
      <c r="G579" s="192">
        <f aca="true" t="shared" si="55" ref="G579:G596">+F579/I175</f>
        <v>0.7824561403508772</v>
      </c>
    </row>
    <row r="580" spans="3:11" ht="15">
      <c r="C580" s="1" t="s">
        <v>2</v>
      </c>
      <c r="D580" s="39">
        <v>85</v>
      </c>
      <c r="E580" s="195">
        <f t="shared" si="54"/>
        <v>0.18763796909492272</v>
      </c>
      <c r="F580" s="40">
        <f t="shared" si="53"/>
        <v>85</v>
      </c>
      <c r="G580" s="192">
        <f t="shared" si="55"/>
        <v>0.18763796909492272</v>
      </c>
      <c r="I580" s="380" t="s">
        <v>460</v>
      </c>
      <c r="J580" s="380"/>
      <c r="K580" s="380"/>
    </row>
    <row r="581" spans="3:11" ht="15">
      <c r="C581" s="1" t="s">
        <v>3</v>
      </c>
      <c r="D581" s="39">
        <v>45</v>
      </c>
      <c r="E581" s="22">
        <f t="shared" si="54"/>
        <v>0.24193548387096775</v>
      </c>
      <c r="F581" s="40">
        <f t="shared" si="53"/>
        <v>143</v>
      </c>
      <c r="G581" s="5">
        <f t="shared" si="55"/>
        <v>0.7688172043010753</v>
      </c>
      <c r="I581" s="380"/>
      <c r="J581" s="380"/>
      <c r="K581" s="380"/>
    </row>
    <row r="582" spans="3:11" ht="15">
      <c r="C582" s="1" t="s">
        <v>4</v>
      </c>
      <c r="D582" s="39">
        <v>7</v>
      </c>
      <c r="E582" s="22">
        <f t="shared" si="54"/>
        <v>0.08045977011494253</v>
      </c>
      <c r="F582" s="40">
        <f t="shared" si="53"/>
        <v>25</v>
      </c>
      <c r="G582" s="5">
        <f t="shared" si="55"/>
        <v>0.28735632183908044</v>
      </c>
      <c r="I582" s="380"/>
      <c r="J582" s="380"/>
      <c r="K582" s="380"/>
    </row>
    <row r="583" spans="3:7" ht="15">
      <c r="C583" s="1" t="s">
        <v>5</v>
      </c>
      <c r="D583" s="39">
        <v>0</v>
      </c>
      <c r="E583" s="22">
        <f t="shared" si="54"/>
        <v>0</v>
      </c>
      <c r="F583" s="40">
        <f t="shared" si="53"/>
        <v>8</v>
      </c>
      <c r="G583" s="5">
        <f t="shared" si="55"/>
        <v>0.07207207207207207</v>
      </c>
    </row>
    <row r="584" spans="3:11" ht="15">
      <c r="C584" s="1" t="s">
        <v>6</v>
      </c>
      <c r="D584" s="39">
        <v>121</v>
      </c>
      <c r="E584" s="22">
        <f t="shared" si="54"/>
        <v>0.2459349593495935</v>
      </c>
      <c r="F584" s="40">
        <f t="shared" si="53"/>
        <v>359</v>
      </c>
      <c r="G584" s="5">
        <f t="shared" si="55"/>
        <v>0.7296747967479674</v>
      </c>
      <c r="I584" s="380" t="s">
        <v>461</v>
      </c>
      <c r="J584" s="380"/>
      <c r="K584" s="380"/>
    </row>
    <row r="585" spans="3:11" ht="15">
      <c r="C585" s="1" t="s">
        <v>7</v>
      </c>
      <c r="D585" s="39">
        <v>137</v>
      </c>
      <c r="E585" s="22">
        <f t="shared" si="54"/>
        <v>0.27565392354124746</v>
      </c>
      <c r="F585" s="40">
        <f t="shared" si="53"/>
        <v>900</v>
      </c>
      <c r="G585" s="5">
        <f t="shared" si="55"/>
        <v>1.8108651911468814</v>
      </c>
      <c r="I585" s="380"/>
      <c r="J585" s="380"/>
      <c r="K585" s="380"/>
    </row>
    <row r="586" spans="3:11" ht="15">
      <c r="C586" s="1" t="s">
        <v>8</v>
      </c>
      <c r="D586" s="39">
        <v>24</v>
      </c>
      <c r="E586" s="22">
        <f t="shared" si="54"/>
        <v>0.20869565217391303</v>
      </c>
      <c r="F586" s="40">
        <f t="shared" si="53"/>
        <v>202</v>
      </c>
      <c r="G586" s="5">
        <f t="shared" si="55"/>
        <v>1.7565217391304349</v>
      </c>
      <c r="I586" s="380"/>
      <c r="J586" s="380"/>
      <c r="K586" s="380"/>
    </row>
    <row r="587" spans="3:7" ht="15">
      <c r="C587" s="1" t="s">
        <v>9</v>
      </c>
      <c r="D587" s="39">
        <v>0</v>
      </c>
      <c r="E587" s="22">
        <f t="shared" si="54"/>
        <v>0</v>
      </c>
      <c r="F587" s="40">
        <f t="shared" si="53"/>
        <v>34</v>
      </c>
      <c r="G587" s="5">
        <f t="shared" si="55"/>
        <v>0.6181818181818182</v>
      </c>
    </row>
    <row r="588" spans="3:7" ht="15">
      <c r="C588" s="1" t="s">
        <v>10</v>
      </c>
      <c r="D588" s="39">
        <v>4</v>
      </c>
      <c r="E588" s="22">
        <f t="shared" si="54"/>
        <v>0.2857142857142857</v>
      </c>
      <c r="F588" s="40">
        <f t="shared" si="53"/>
        <v>14</v>
      </c>
      <c r="G588" s="5">
        <f t="shared" si="55"/>
        <v>1</v>
      </c>
    </row>
    <row r="589" spans="3:7" ht="15">
      <c r="C589" s="1" t="s">
        <v>11</v>
      </c>
      <c r="D589" s="39">
        <v>121</v>
      </c>
      <c r="E589" s="22">
        <f t="shared" si="54"/>
        <v>0.05244906805374946</v>
      </c>
      <c r="F589" s="40">
        <f t="shared" si="53"/>
        <v>1289</v>
      </c>
      <c r="G589" s="5">
        <f t="shared" si="55"/>
        <v>0.5587342869527525</v>
      </c>
    </row>
    <row r="590" spans="3:7" ht="15">
      <c r="C590" s="1" t="s">
        <v>12</v>
      </c>
      <c r="D590" s="39">
        <v>16</v>
      </c>
      <c r="E590" s="22">
        <f t="shared" si="54"/>
        <v>0.21052631578947367</v>
      </c>
      <c r="F590" s="40">
        <f t="shared" si="53"/>
        <v>50</v>
      </c>
      <c r="G590" s="5">
        <f t="shared" si="55"/>
        <v>0.6578947368421053</v>
      </c>
    </row>
    <row r="591" spans="3:7" ht="15">
      <c r="C591" s="1" t="s">
        <v>13</v>
      </c>
      <c r="D591" s="39">
        <v>0</v>
      </c>
      <c r="E591" s="22">
        <f t="shared" si="54"/>
        <v>0</v>
      </c>
      <c r="F591" s="40">
        <f t="shared" si="53"/>
        <v>12</v>
      </c>
      <c r="G591" s="5">
        <f t="shared" si="55"/>
        <v>0.15</v>
      </c>
    </row>
    <row r="592" spans="3:7" ht="15">
      <c r="C592" s="1" t="s">
        <v>14</v>
      </c>
      <c r="D592" s="39">
        <v>23</v>
      </c>
      <c r="E592" s="22">
        <f t="shared" si="54"/>
        <v>0.06534090909090909</v>
      </c>
      <c r="F592" s="40">
        <f t="shared" si="53"/>
        <v>210</v>
      </c>
      <c r="G592" s="5">
        <f t="shared" si="55"/>
        <v>0.5965909090909091</v>
      </c>
    </row>
    <row r="593" spans="3:7" ht="15">
      <c r="C593" s="1" t="s">
        <v>15</v>
      </c>
      <c r="D593" s="39">
        <v>0</v>
      </c>
      <c r="E593" s="22">
        <f t="shared" si="54"/>
        <v>0</v>
      </c>
      <c r="F593" s="40">
        <f t="shared" si="53"/>
        <v>12</v>
      </c>
      <c r="G593" s="5">
        <f t="shared" si="55"/>
        <v>0.375</v>
      </c>
    </row>
    <row r="594" spans="3:8" ht="15">
      <c r="C594" s="1" t="s">
        <v>16</v>
      </c>
      <c r="D594" s="39">
        <v>31</v>
      </c>
      <c r="E594" s="22">
        <f t="shared" si="54"/>
        <v>0.2818181818181818</v>
      </c>
      <c r="F594" s="40">
        <f t="shared" si="53"/>
        <v>84</v>
      </c>
      <c r="G594" s="5">
        <f t="shared" si="55"/>
        <v>0.7636363636363637</v>
      </c>
      <c r="H594" s="169">
        <v>43374</v>
      </c>
    </row>
    <row r="595" spans="3:7" ht="15">
      <c r="C595" s="1"/>
      <c r="D595" s="39"/>
      <c r="E595" s="22"/>
      <c r="F595" s="40"/>
      <c r="G595" s="5"/>
    </row>
    <row r="596" spans="3:7" ht="15">
      <c r="C596" s="1" t="s">
        <v>17</v>
      </c>
      <c r="D596" s="39">
        <f>SUM(D578:D594)</f>
        <v>1385</v>
      </c>
      <c r="E596" s="22">
        <f t="shared" si="54"/>
        <v>0.153496619749529</v>
      </c>
      <c r="F596" s="40">
        <f>SUM(F578:F594)</f>
        <v>5774</v>
      </c>
      <c r="G596" s="5">
        <f t="shared" si="55"/>
        <v>0.6399202039233071</v>
      </c>
    </row>
    <row r="597" spans="3:10" ht="15">
      <c r="C597" s="19"/>
      <c r="D597" s="29"/>
      <c r="E597" s="26"/>
      <c r="F597" s="29"/>
      <c r="G597" s="26"/>
      <c r="J597" s="225" t="s">
        <v>488</v>
      </c>
    </row>
    <row r="598" spans="3:7" ht="15">
      <c r="C598" s="19"/>
      <c r="D598" s="29"/>
      <c r="E598" s="26"/>
      <c r="F598" s="29"/>
      <c r="G598" s="26"/>
    </row>
    <row r="600" spans="3:5" ht="15">
      <c r="C600" s="257" t="s">
        <v>90</v>
      </c>
      <c r="D600" s="257"/>
      <c r="E600" s="257"/>
    </row>
    <row r="601" spans="3:15" ht="15">
      <c r="C601" s="1"/>
      <c r="D601" s="244" t="s">
        <v>88</v>
      </c>
      <c r="E601" s="244"/>
      <c r="F601" s="244"/>
      <c r="G601" s="244"/>
      <c r="H601" s="244"/>
      <c r="I601" s="244"/>
      <c r="J601" s="244" t="s">
        <v>89</v>
      </c>
      <c r="K601" s="244"/>
      <c r="L601" s="244"/>
      <c r="M601" s="244"/>
      <c r="N601" s="244"/>
      <c r="O601" s="244"/>
    </row>
    <row r="602" spans="3:15" ht="25.5" customHeight="1">
      <c r="C602" s="1" t="s">
        <v>0</v>
      </c>
      <c r="D602" s="378" t="s">
        <v>293</v>
      </c>
      <c r="E602" s="243"/>
      <c r="F602" s="243"/>
      <c r="G602" s="243"/>
      <c r="H602" s="243"/>
      <c r="I602" s="243"/>
      <c r="J602" s="378" t="s">
        <v>294</v>
      </c>
      <c r="K602" s="243"/>
      <c r="L602" s="243"/>
      <c r="M602" s="243"/>
      <c r="N602" s="243"/>
      <c r="O602" s="243"/>
    </row>
    <row r="603" spans="3:15" ht="26.25" customHeight="1">
      <c r="C603" s="1" t="s">
        <v>1</v>
      </c>
      <c r="D603" s="336" t="s">
        <v>311</v>
      </c>
      <c r="E603" s="336"/>
      <c r="F603" s="336"/>
      <c r="G603" s="336"/>
      <c r="H603" s="336"/>
      <c r="I603" s="336"/>
      <c r="J603" s="378" t="s">
        <v>312</v>
      </c>
      <c r="K603" s="243"/>
      <c r="L603" s="243"/>
      <c r="M603" s="243"/>
      <c r="N603" s="243"/>
      <c r="O603" s="243"/>
    </row>
    <row r="604" spans="3:15" ht="25.5" customHeight="1">
      <c r="C604" s="1" t="s">
        <v>2</v>
      </c>
      <c r="D604" s="378" t="s">
        <v>320</v>
      </c>
      <c r="E604" s="243"/>
      <c r="F604" s="243"/>
      <c r="G604" s="243"/>
      <c r="H604" s="243"/>
      <c r="I604" s="243"/>
      <c r="J604" s="378" t="s">
        <v>321</v>
      </c>
      <c r="K604" s="243"/>
      <c r="L604" s="243"/>
      <c r="M604" s="243"/>
      <c r="N604" s="243"/>
      <c r="O604" s="243"/>
    </row>
    <row r="605" spans="3:15" ht="62.25" customHeight="1">
      <c r="C605" s="1" t="s">
        <v>3</v>
      </c>
      <c r="D605" s="378" t="s">
        <v>334</v>
      </c>
      <c r="E605" s="243"/>
      <c r="F605" s="243"/>
      <c r="G605" s="243"/>
      <c r="H605" s="243"/>
      <c r="I605" s="243"/>
      <c r="J605" s="233"/>
      <c r="K605" s="233"/>
      <c r="L605" s="233"/>
      <c r="M605" s="233"/>
      <c r="N605" s="233"/>
      <c r="O605" s="233"/>
    </row>
    <row r="606" spans="3:15" ht="15">
      <c r="C606" s="1" t="s">
        <v>4</v>
      </c>
      <c r="D606" s="233" t="s">
        <v>451</v>
      </c>
      <c r="E606" s="233"/>
      <c r="F606" s="233"/>
      <c r="G606" s="233"/>
      <c r="H606" s="233"/>
      <c r="I606" s="233"/>
      <c r="J606" s="233"/>
      <c r="K606" s="233"/>
      <c r="L606" s="233"/>
      <c r="M606" s="233"/>
      <c r="N606" s="233"/>
      <c r="O606" s="233"/>
    </row>
    <row r="607" spans="3:15" ht="15">
      <c r="C607" s="1" t="s">
        <v>5</v>
      </c>
      <c r="D607" s="233" t="s">
        <v>344</v>
      </c>
      <c r="E607" s="233"/>
      <c r="F607" s="233"/>
      <c r="G607" s="233"/>
      <c r="H607" s="233"/>
      <c r="I607" s="233"/>
      <c r="J607" s="233" t="s">
        <v>345</v>
      </c>
      <c r="K607" s="233"/>
      <c r="L607" s="233"/>
      <c r="M607" s="233"/>
      <c r="N607" s="233"/>
      <c r="O607" s="233"/>
    </row>
    <row r="608" spans="3:15" ht="15">
      <c r="C608" s="1" t="s">
        <v>6</v>
      </c>
      <c r="D608" s="233" t="s">
        <v>352</v>
      </c>
      <c r="E608" s="233"/>
      <c r="F608" s="233"/>
      <c r="G608" s="233"/>
      <c r="H608" s="233"/>
      <c r="I608" s="233"/>
      <c r="J608" s="233" t="s">
        <v>352</v>
      </c>
      <c r="K608" s="233"/>
      <c r="L608" s="233"/>
      <c r="M608" s="233"/>
      <c r="N608" s="233"/>
      <c r="O608" s="233"/>
    </row>
    <row r="609" spans="3:15" ht="36" customHeight="1">
      <c r="C609" s="1" t="s">
        <v>7</v>
      </c>
      <c r="D609" s="270" t="s">
        <v>361</v>
      </c>
      <c r="E609" s="376"/>
      <c r="F609" s="376"/>
      <c r="G609" s="376"/>
      <c r="H609" s="376"/>
      <c r="I609" s="377"/>
      <c r="J609" s="270" t="s">
        <v>362</v>
      </c>
      <c r="K609" s="376"/>
      <c r="L609" s="376"/>
      <c r="M609" s="376"/>
      <c r="N609" s="376"/>
      <c r="O609" s="377"/>
    </row>
    <row r="610" spans="3:15" ht="25.5" customHeight="1">
      <c r="C610" s="1" t="s">
        <v>8</v>
      </c>
      <c r="D610" s="237" t="s">
        <v>371</v>
      </c>
      <c r="E610" s="237"/>
      <c r="F610" s="237"/>
      <c r="G610" s="237"/>
      <c r="H610" s="237"/>
      <c r="I610" s="237"/>
      <c r="J610" s="241" t="s">
        <v>372</v>
      </c>
      <c r="K610" s="241"/>
      <c r="L610" s="241"/>
      <c r="M610" s="241"/>
      <c r="N610" s="241"/>
      <c r="O610" s="241"/>
    </row>
    <row r="611" spans="3:15" ht="15">
      <c r="C611" s="1" t="s">
        <v>9</v>
      </c>
      <c r="D611" s="237" t="s">
        <v>380</v>
      </c>
      <c r="E611" s="237"/>
      <c r="F611" s="237"/>
      <c r="G611" s="237"/>
      <c r="H611" s="237"/>
      <c r="I611" s="237"/>
      <c r="J611" s="233"/>
      <c r="K611" s="233"/>
      <c r="L611" s="233"/>
      <c r="M611" s="233"/>
      <c r="N611" s="233"/>
      <c r="O611" s="233"/>
    </row>
    <row r="612" spans="3:15" ht="15">
      <c r="C612" s="1" t="s">
        <v>10</v>
      </c>
      <c r="D612" s="233" t="s">
        <v>388</v>
      </c>
      <c r="E612" s="233"/>
      <c r="F612" s="233"/>
      <c r="G612" s="233"/>
      <c r="H612" s="233"/>
      <c r="I612" s="233"/>
      <c r="J612" s="233" t="s">
        <v>389</v>
      </c>
      <c r="K612" s="233"/>
      <c r="L612" s="233"/>
      <c r="M612" s="233"/>
      <c r="N612" s="233"/>
      <c r="O612" s="233"/>
    </row>
    <row r="613" spans="3:15" ht="15">
      <c r="C613" s="1" t="s">
        <v>11</v>
      </c>
      <c r="D613" s="244" t="s">
        <v>395</v>
      </c>
      <c r="E613" s="244"/>
      <c r="F613" s="244"/>
      <c r="G613" s="244"/>
      <c r="H613" s="244"/>
      <c r="I613" s="244"/>
      <c r="J613" s="244"/>
      <c r="K613" s="244"/>
      <c r="L613" s="244"/>
      <c r="M613" s="244"/>
      <c r="N613" s="244"/>
      <c r="O613" s="244"/>
    </row>
    <row r="614" spans="3:15" ht="15">
      <c r="C614" s="1" t="s">
        <v>12</v>
      </c>
      <c r="D614" s="233" t="s">
        <v>409</v>
      </c>
      <c r="E614" s="233"/>
      <c r="F614" s="233"/>
      <c r="G614" s="233"/>
      <c r="H614" s="233"/>
      <c r="I614" s="233"/>
      <c r="J614" s="233" t="s">
        <v>410</v>
      </c>
      <c r="K614" s="233"/>
      <c r="L614" s="233"/>
      <c r="M614" s="233"/>
      <c r="N614" s="233"/>
      <c r="O614" s="233"/>
    </row>
    <row r="615" spans="3:15" ht="15">
      <c r="C615" s="1" t="s">
        <v>13</v>
      </c>
      <c r="D615" s="233" t="s">
        <v>416</v>
      </c>
      <c r="E615" s="233"/>
      <c r="F615" s="233"/>
      <c r="G615" s="233"/>
      <c r="H615" s="233"/>
      <c r="I615" s="233"/>
      <c r="J615" s="233"/>
      <c r="K615" s="233"/>
      <c r="L615" s="233"/>
      <c r="M615" s="233"/>
      <c r="N615" s="233"/>
      <c r="O615" s="233"/>
    </row>
    <row r="616" spans="3:15" ht="50.25" customHeight="1">
      <c r="C616" s="1" t="s">
        <v>14</v>
      </c>
      <c r="D616" s="239" t="s">
        <v>419</v>
      </c>
      <c r="E616" s="239"/>
      <c r="F616" s="239"/>
      <c r="G616" s="239"/>
      <c r="H616" s="239"/>
      <c r="I616" s="239"/>
      <c r="J616" s="233"/>
      <c r="K616" s="233"/>
      <c r="L616" s="233"/>
      <c r="M616" s="233"/>
      <c r="N616" s="233"/>
      <c r="O616" s="233"/>
    </row>
    <row r="617" spans="3:15" ht="60" customHeight="1">
      <c r="C617" s="1" t="s">
        <v>15</v>
      </c>
      <c r="D617" s="375" t="s">
        <v>428</v>
      </c>
      <c r="E617" s="375"/>
      <c r="F617" s="375"/>
      <c r="G617" s="375"/>
      <c r="H617" s="375"/>
      <c r="I617" s="375"/>
      <c r="J617" s="375" t="s">
        <v>429</v>
      </c>
      <c r="K617" s="375"/>
      <c r="L617" s="375"/>
      <c r="M617" s="375"/>
      <c r="N617" s="375"/>
      <c r="O617" s="375"/>
    </row>
    <row r="618" spans="3:15" ht="25.5" customHeight="1">
      <c r="C618" s="1" t="s">
        <v>16</v>
      </c>
      <c r="D618" s="239" t="s">
        <v>436</v>
      </c>
      <c r="E618" s="239"/>
      <c r="F618" s="239"/>
      <c r="G618" s="239"/>
      <c r="H618" s="239"/>
      <c r="I618" s="239"/>
      <c r="J618" s="233"/>
      <c r="K618" s="233"/>
      <c r="L618" s="233"/>
      <c r="M618" s="233"/>
      <c r="N618" s="233"/>
      <c r="O618" s="233"/>
    </row>
    <row r="620" spans="4:15" ht="15">
      <c r="D620" s="373" t="s">
        <v>396</v>
      </c>
      <c r="E620" s="373"/>
      <c r="F620" s="373"/>
      <c r="G620" s="373"/>
      <c r="H620" s="373"/>
      <c r="I620" s="373"/>
      <c r="J620" s="373"/>
      <c r="K620" s="373"/>
      <c r="L620" s="373"/>
      <c r="M620" s="373"/>
      <c r="N620" s="373"/>
      <c r="O620" s="373"/>
    </row>
    <row r="621" spans="4:15" ht="15">
      <c r="D621" s="373"/>
      <c r="E621" s="373"/>
      <c r="F621" s="373"/>
      <c r="G621" s="373"/>
      <c r="H621" s="373"/>
      <c r="I621" s="373"/>
      <c r="J621" s="373"/>
      <c r="K621" s="373"/>
      <c r="L621" s="373"/>
      <c r="M621" s="373"/>
      <c r="N621" s="373"/>
      <c r="O621" s="373"/>
    </row>
    <row r="622" spans="4:15" ht="15">
      <c r="D622" s="373"/>
      <c r="E622" s="373"/>
      <c r="F622" s="373"/>
      <c r="G622" s="373"/>
      <c r="H622" s="373"/>
      <c r="I622" s="373"/>
      <c r="J622" s="373"/>
      <c r="K622" s="373"/>
      <c r="L622" s="373"/>
      <c r="M622" s="373"/>
      <c r="N622" s="373"/>
      <c r="O622" s="373"/>
    </row>
    <row r="623" spans="4:15" ht="15">
      <c r="D623" s="373"/>
      <c r="E623" s="373"/>
      <c r="F623" s="373"/>
      <c r="G623" s="373"/>
      <c r="H623" s="373"/>
      <c r="I623" s="373"/>
      <c r="J623" s="373"/>
      <c r="K623" s="373"/>
      <c r="L623" s="373"/>
      <c r="M623" s="373"/>
      <c r="N623" s="373"/>
      <c r="O623" s="373"/>
    </row>
    <row r="624" spans="4:15" ht="15">
      <c r="D624" s="373"/>
      <c r="E624" s="373"/>
      <c r="F624" s="373"/>
      <c r="G624" s="373"/>
      <c r="H624" s="373"/>
      <c r="I624" s="373"/>
      <c r="J624" s="373"/>
      <c r="K624" s="373"/>
      <c r="L624" s="373"/>
      <c r="M624" s="373"/>
      <c r="N624" s="373"/>
      <c r="O624" s="373"/>
    </row>
    <row r="625" spans="4:15" ht="15">
      <c r="D625" s="373"/>
      <c r="E625" s="373"/>
      <c r="F625" s="373"/>
      <c r="G625" s="373"/>
      <c r="H625" s="373"/>
      <c r="I625" s="373"/>
      <c r="J625" s="373"/>
      <c r="K625" s="373"/>
      <c r="L625" s="373"/>
      <c r="M625" s="373"/>
      <c r="N625" s="373"/>
      <c r="O625" s="373"/>
    </row>
    <row r="633" spans="3:7" ht="15">
      <c r="C633" s="257" t="s">
        <v>95</v>
      </c>
      <c r="D633" s="257"/>
      <c r="E633" s="257"/>
      <c r="F633" s="257"/>
      <c r="G633" s="257"/>
    </row>
    <row r="634" spans="3:8" ht="15">
      <c r="C634" s="1"/>
      <c r="D634" s="201" t="s">
        <v>91</v>
      </c>
      <c r="E634" s="201" t="s">
        <v>92</v>
      </c>
      <c r="F634" s="201" t="s">
        <v>93</v>
      </c>
      <c r="G634" s="201" t="s">
        <v>94</v>
      </c>
      <c r="H634" s="201" t="s">
        <v>58</v>
      </c>
    </row>
    <row r="635" spans="3:8" ht="15">
      <c r="C635" s="1" t="s">
        <v>0</v>
      </c>
      <c r="D635" s="4">
        <v>48</v>
      </c>
      <c r="E635" s="4">
        <v>68</v>
      </c>
      <c r="F635" s="4">
        <v>46</v>
      </c>
      <c r="G635" s="4">
        <v>47</v>
      </c>
      <c r="H635" s="4">
        <f>SUM(D635:G635)</f>
        <v>209</v>
      </c>
    </row>
    <row r="636" spans="3:12" ht="15">
      <c r="C636" s="1" t="s">
        <v>1</v>
      </c>
      <c r="D636" s="4"/>
      <c r="E636" s="4"/>
      <c r="F636" s="4"/>
      <c r="G636" s="4">
        <v>6</v>
      </c>
      <c r="H636" s="4">
        <f aca="true" t="shared" si="56" ref="H636:H651">SUM(D636:G636)</f>
        <v>6</v>
      </c>
      <c r="I636" s="374" t="s">
        <v>313</v>
      </c>
      <c r="J636" s="232"/>
      <c r="K636" s="232"/>
      <c r="L636" s="232"/>
    </row>
    <row r="637" spans="3:8" ht="15">
      <c r="C637" s="1" t="s">
        <v>2</v>
      </c>
      <c r="D637" s="4"/>
      <c r="E637" s="4"/>
      <c r="F637" s="4"/>
      <c r="G637" s="4"/>
      <c r="H637" s="4">
        <f t="shared" si="56"/>
        <v>0</v>
      </c>
    </row>
    <row r="638" spans="3:8" ht="15">
      <c r="C638" s="1" t="s">
        <v>3</v>
      </c>
      <c r="D638" s="4">
        <v>0</v>
      </c>
      <c r="E638" s="4">
        <v>2</v>
      </c>
      <c r="F638" s="4">
        <v>0</v>
      </c>
      <c r="G638" s="4">
        <v>1</v>
      </c>
      <c r="H638" s="4">
        <f t="shared" si="56"/>
        <v>3</v>
      </c>
    </row>
    <row r="639" spans="3:8" ht="15">
      <c r="C639" s="1" t="s">
        <v>4</v>
      </c>
      <c r="D639" s="4">
        <v>0</v>
      </c>
      <c r="E639" s="4">
        <v>0</v>
      </c>
      <c r="F639" s="4">
        <v>0</v>
      </c>
      <c r="G639" s="4">
        <v>0</v>
      </c>
      <c r="H639" s="4">
        <f t="shared" si="56"/>
        <v>0</v>
      </c>
    </row>
    <row r="640" spans="3:8" ht="15">
      <c r="C640" s="1" t="s">
        <v>5</v>
      </c>
      <c r="D640" s="4">
        <v>0</v>
      </c>
      <c r="E640" s="4">
        <v>0</v>
      </c>
      <c r="F640" s="4">
        <v>0</v>
      </c>
      <c r="G640" s="4">
        <v>0</v>
      </c>
      <c r="H640" s="4">
        <f t="shared" si="56"/>
        <v>0</v>
      </c>
    </row>
    <row r="641" spans="3:12" ht="15">
      <c r="C641" s="1" t="s">
        <v>6</v>
      </c>
      <c r="D641" s="4">
        <v>17</v>
      </c>
      <c r="E641" s="4"/>
      <c r="F641" s="4"/>
      <c r="G641" s="4"/>
      <c r="H641" s="4">
        <f t="shared" si="56"/>
        <v>17</v>
      </c>
      <c r="I641" s="374" t="s">
        <v>353</v>
      </c>
      <c r="J641" s="232"/>
      <c r="K641" s="232"/>
      <c r="L641" s="232"/>
    </row>
    <row r="642" spans="3:8" ht="15">
      <c r="C642" s="1" t="s">
        <v>7</v>
      </c>
      <c r="D642" s="4"/>
      <c r="E642" s="4"/>
      <c r="F642" s="4"/>
      <c r="G642" s="4"/>
      <c r="H642" s="4">
        <f t="shared" si="56"/>
        <v>0</v>
      </c>
    </row>
    <row r="643" spans="3:8" ht="15">
      <c r="C643" s="1" t="s">
        <v>8</v>
      </c>
      <c r="D643" s="4"/>
      <c r="E643" s="4">
        <v>2</v>
      </c>
      <c r="F643" s="4">
        <v>1</v>
      </c>
      <c r="G643" s="4"/>
      <c r="H643" s="4">
        <f t="shared" si="56"/>
        <v>3</v>
      </c>
    </row>
    <row r="644" spans="3:8" ht="15">
      <c r="C644" s="1" t="s">
        <v>9</v>
      </c>
      <c r="D644" s="4"/>
      <c r="E644" s="4"/>
      <c r="F644" s="4"/>
      <c r="G644" s="4"/>
      <c r="H644" s="4">
        <f t="shared" si="56"/>
        <v>0</v>
      </c>
    </row>
    <row r="645" spans="3:8" ht="15">
      <c r="C645" s="1" t="s">
        <v>10</v>
      </c>
      <c r="D645" s="4"/>
      <c r="E645" s="4"/>
      <c r="F645" s="4"/>
      <c r="G645" s="4"/>
      <c r="H645" s="4">
        <f t="shared" si="56"/>
        <v>0</v>
      </c>
    </row>
    <row r="646" spans="3:8" ht="15">
      <c r="C646" s="1" t="s">
        <v>11</v>
      </c>
      <c r="D646" s="4">
        <v>0</v>
      </c>
      <c r="E646" s="4">
        <v>0</v>
      </c>
      <c r="F646" s="4">
        <v>0</v>
      </c>
      <c r="G646" s="4">
        <v>0</v>
      </c>
      <c r="H646" s="4">
        <f t="shared" si="56"/>
        <v>0</v>
      </c>
    </row>
    <row r="647" spans="3:8" ht="15">
      <c r="C647" s="1" t="s">
        <v>12</v>
      </c>
      <c r="D647" s="4">
        <v>1</v>
      </c>
      <c r="E647" s="4">
        <v>2</v>
      </c>
      <c r="F647" s="4">
        <v>0</v>
      </c>
      <c r="G647" s="4">
        <v>0</v>
      </c>
      <c r="H647" s="4">
        <f t="shared" si="56"/>
        <v>3</v>
      </c>
    </row>
    <row r="648" spans="3:8" ht="15">
      <c r="C648" s="1" t="s">
        <v>13</v>
      </c>
      <c r="D648" s="4"/>
      <c r="E648" s="4"/>
      <c r="F648" s="4"/>
      <c r="G648" s="4"/>
      <c r="H648" s="4">
        <f t="shared" si="56"/>
        <v>0</v>
      </c>
    </row>
    <row r="649" spans="3:8" ht="15">
      <c r="C649" s="1" t="s">
        <v>14</v>
      </c>
      <c r="D649" s="4">
        <v>0</v>
      </c>
      <c r="E649" s="4">
        <v>0</v>
      </c>
      <c r="F649" s="4">
        <v>0</v>
      </c>
      <c r="G649" s="4">
        <v>0</v>
      </c>
      <c r="H649" s="4">
        <f t="shared" si="56"/>
        <v>0</v>
      </c>
    </row>
    <row r="650" spans="3:8" ht="15">
      <c r="C650" s="1" t="s">
        <v>15</v>
      </c>
      <c r="D650" s="4"/>
      <c r="E650" s="4"/>
      <c r="F650" s="4"/>
      <c r="G650" s="4"/>
      <c r="H650" s="4">
        <f t="shared" si="56"/>
        <v>0</v>
      </c>
    </row>
    <row r="651" spans="3:9" ht="15">
      <c r="C651" s="1" t="s">
        <v>16</v>
      </c>
      <c r="D651" s="4">
        <v>1</v>
      </c>
      <c r="E651" s="4">
        <v>3</v>
      </c>
      <c r="F651" s="4">
        <v>1</v>
      </c>
      <c r="G651" s="4">
        <v>1</v>
      </c>
      <c r="H651" s="4">
        <f t="shared" si="56"/>
        <v>6</v>
      </c>
      <c r="I651" s="169">
        <v>43374</v>
      </c>
    </row>
    <row r="652" spans="3:8" ht="15">
      <c r="C652" s="1"/>
      <c r="D652" s="4"/>
      <c r="E652" s="4"/>
      <c r="F652" s="4"/>
      <c r="G652" s="4"/>
      <c r="H652" s="4"/>
    </row>
    <row r="653" spans="3:8" ht="15">
      <c r="C653" s="1" t="s">
        <v>17</v>
      </c>
      <c r="D653" s="4">
        <f>SUM(D635:D651)</f>
        <v>67</v>
      </c>
      <c r="E653" s="4">
        <f>SUM(E635:E651)</f>
        <v>77</v>
      </c>
      <c r="F653" s="4">
        <f>SUM(F635:F651)</f>
        <v>48</v>
      </c>
      <c r="G653" s="4">
        <f>SUM(G635:G651)</f>
        <v>55</v>
      </c>
      <c r="H653" s="4">
        <f>SUM(H635:H651)</f>
        <v>247</v>
      </c>
    </row>
    <row r="667" ht="15">
      <c r="J667" s="225" t="s">
        <v>489</v>
      </c>
    </row>
    <row r="670" spans="3:7" ht="15">
      <c r="C670" s="232" t="s">
        <v>97</v>
      </c>
      <c r="D670" s="232"/>
      <c r="E670" s="232"/>
      <c r="F670" s="232"/>
      <c r="G670" s="232"/>
    </row>
    <row r="672" spans="3:11" ht="15">
      <c r="C672" s="233"/>
      <c r="D672" s="315" t="s">
        <v>98</v>
      </c>
      <c r="E672" s="372" t="s">
        <v>99</v>
      </c>
      <c r="F672" s="315" t="s">
        <v>100</v>
      </c>
      <c r="G672" s="372" t="s">
        <v>99</v>
      </c>
      <c r="H672" s="272" t="s">
        <v>101</v>
      </c>
      <c r="I672" s="369" t="s">
        <v>102</v>
      </c>
      <c r="J672" s="244" t="s">
        <v>104</v>
      </c>
      <c r="K672" s="244"/>
    </row>
    <row r="673" spans="3:11" ht="15">
      <c r="C673" s="233"/>
      <c r="D673" s="315"/>
      <c r="E673" s="372"/>
      <c r="F673" s="315"/>
      <c r="G673" s="372"/>
      <c r="H673" s="272"/>
      <c r="I673" s="314"/>
      <c r="J673" s="205" t="s">
        <v>105</v>
      </c>
      <c r="K673" s="208" t="s">
        <v>106</v>
      </c>
    </row>
    <row r="674" spans="3:11" ht="15">
      <c r="C674" s="1" t="s">
        <v>0</v>
      </c>
      <c r="D674" s="106">
        <v>43374</v>
      </c>
      <c r="E674" s="16"/>
      <c r="F674" s="107">
        <v>43420</v>
      </c>
      <c r="G674" s="16">
        <v>44</v>
      </c>
      <c r="H674" s="4">
        <f>+G674-E674</f>
        <v>44</v>
      </c>
      <c r="I674" s="4">
        <v>44</v>
      </c>
      <c r="J674" s="123"/>
      <c r="K674" s="108" t="s">
        <v>295</v>
      </c>
    </row>
    <row r="675" spans="3:11" ht="15">
      <c r="C675" s="1" t="s">
        <v>1</v>
      </c>
      <c r="D675" s="106"/>
      <c r="E675" s="16"/>
      <c r="F675" s="33"/>
      <c r="G675" s="16"/>
      <c r="H675" s="4">
        <f aca="true" t="shared" si="57" ref="H675:H690">+G675-E675</f>
        <v>0</v>
      </c>
      <c r="I675" s="4"/>
      <c r="J675" s="123"/>
      <c r="K675" s="108"/>
    </row>
    <row r="676" spans="3:11" ht="15">
      <c r="C676" s="1" t="s">
        <v>2</v>
      </c>
      <c r="D676" s="106">
        <v>43313</v>
      </c>
      <c r="E676" s="16">
        <v>70</v>
      </c>
      <c r="F676" s="107">
        <v>43404</v>
      </c>
      <c r="G676" s="16">
        <v>36</v>
      </c>
      <c r="H676" s="4">
        <f t="shared" si="57"/>
        <v>-34</v>
      </c>
      <c r="I676" s="4">
        <v>5</v>
      </c>
      <c r="J676" s="123" t="s">
        <v>295</v>
      </c>
      <c r="K676" s="108"/>
    </row>
    <row r="677" spans="3:11" ht="15">
      <c r="C677" s="1" t="s">
        <v>3</v>
      </c>
      <c r="D677" s="106">
        <v>43374</v>
      </c>
      <c r="E677" s="16">
        <v>54</v>
      </c>
      <c r="F677" s="107">
        <v>43410</v>
      </c>
      <c r="G677" s="16">
        <v>16</v>
      </c>
      <c r="H677" s="4">
        <f t="shared" si="57"/>
        <v>-38</v>
      </c>
      <c r="I677" s="4">
        <v>3</v>
      </c>
      <c r="J677" s="123"/>
      <c r="K677" s="108" t="s">
        <v>295</v>
      </c>
    </row>
    <row r="678" spans="3:11" ht="15">
      <c r="C678" s="1" t="s">
        <v>4</v>
      </c>
      <c r="D678" s="106">
        <v>43313</v>
      </c>
      <c r="E678" s="16">
        <v>0</v>
      </c>
      <c r="F678" s="107">
        <v>43405</v>
      </c>
      <c r="G678" s="16">
        <v>0</v>
      </c>
      <c r="H678" s="4">
        <f t="shared" si="57"/>
        <v>0</v>
      </c>
      <c r="I678" s="4">
        <v>0</v>
      </c>
      <c r="J678" s="123"/>
      <c r="K678" s="108"/>
    </row>
    <row r="679" spans="3:11" ht="15">
      <c r="C679" s="1" t="s">
        <v>5</v>
      </c>
      <c r="D679" s="106">
        <v>43678</v>
      </c>
      <c r="E679" s="16"/>
      <c r="F679" s="107">
        <v>43799</v>
      </c>
      <c r="G679" s="16">
        <v>0</v>
      </c>
      <c r="H679" s="4">
        <f t="shared" si="57"/>
        <v>0</v>
      </c>
      <c r="I679" s="4">
        <v>1</v>
      </c>
      <c r="J679" s="123"/>
      <c r="K679" s="108" t="s">
        <v>295</v>
      </c>
    </row>
    <row r="680" spans="3:11" ht="15">
      <c r="C680" s="1" t="s">
        <v>6</v>
      </c>
      <c r="D680" s="106"/>
      <c r="E680" s="16"/>
      <c r="F680" s="33"/>
      <c r="G680" s="16"/>
      <c r="H680" s="4">
        <f t="shared" si="57"/>
        <v>0</v>
      </c>
      <c r="I680" s="4"/>
      <c r="J680" s="123"/>
      <c r="K680" s="108"/>
    </row>
    <row r="681" spans="3:11" ht="15">
      <c r="C681" s="1" t="s">
        <v>7</v>
      </c>
      <c r="D681" s="106">
        <v>43374</v>
      </c>
      <c r="E681" s="16"/>
      <c r="F681" s="107">
        <v>43397</v>
      </c>
      <c r="G681" s="16">
        <v>1</v>
      </c>
      <c r="H681" s="4">
        <f t="shared" si="57"/>
        <v>1</v>
      </c>
      <c r="I681" s="4">
        <v>12</v>
      </c>
      <c r="J681" s="123"/>
      <c r="K681" s="108" t="s">
        <v>295</v>
      </c>
    </row>
    <row r="682" spans="3:11" ht="15">
      <c r="C682" s="1" t="s">
        <v>8</v>
      </c>
      <c r="D682" s="137">
        <v>43009</v>
      </c>
      <c r="E682" s="16">
        <v>0</v>
      </c>
      <c r="F682" s="136">
        <v>43252</v>
      </c>
      <c r="G682" s="16">
        <v>0</v>
      </c>
      <c r="H682" s="4">
        <f t="shared" si="57"/>
        <v>0</v>
      </c>
      <c r="I682" s="4">
        <v>0</v>
      </c>
      <c r="J682" s="123"/>
      <c r="K682" s="108"/>
    </row>
    <row r="683" spans="3:11" ht="15">
      <c r="C683" s="1" t="s">
        <v>9</v>
      </c>
      <c r="D683" s="106">
        <v>43374</v>
      </c>
      <c r="E683" s="16">
        <v>0</v>
      </c>
      <c r="F683" s="107">
        <v>43424</v>
      </c>
      <c r="G683" s="16">
        <v>0</v>
      </c>
      <c r="H683" s="4">
        <f t="shared" si="57"/>
        <v>0</v>
      </c>
      <c r="I683" s="4">
        <v>0</v>
      </c>
      <c r="J683" s="123" t="s">
        <v>295</v>
      </c>
      <c r="K683" s="108"/>
    </row>
    <row r="684" spans="3:11" ht="15">
      <c r="C684" s="1" t="s">
        <v>10</v>
      </c>
      <c r="D684" s="106"/>
      <c r="E684" s="16"/>
      <c r="F684" s="33"/>
      <c r="G684" s="16"/>
      <c r="H684" s="4">
        <f t="shared" si="57"/>
        <v>0</v>
      </c>
      <c r="I684" s="4"/>
      <c r="J684" s="123"/>
      <c r="K684" s="108"/>
    </row>
    <row r="685" spans="3:11" ht="15">
      <c r="C685" s="1" t="s">
        <v>11</v>
      </c>
      <c r="D685" s="106">
        <v>43375</v>
      </c>
      <c r="E685" s="16">
        <v>292</v>
      </c>
      <c r="F685" s="107">
        <v>43419</v>
      </c>
      <c r="G685" s="16">
        <v>158</v>
      </c>
      <c r="H685" s="4">
        <f t="shared" si="57"/>
        <v>-134</v>
      </c>
      <c r="I685" s="4">
        <v>44</v>
      </c>
      <c r="J685" s="123"/>
      <c r="K685" s="108" t="s">
        <v>295</v>
      </c>
    </row>
    <row r="686" spans="3:11" ht="15">
      <c r="C686" s="1" t="s">
        <v>12</v>
      </c>
      <c r="D686" s="106">
        <v>43374</v>
      </c>
      <c r="E686" s="16">
        <v>4</v>
      </c>
      <c r="F686" s="107">
        <v>43419</v>
      </c>
      <c r="G686" s="16">
        <v>3</v>
      </c>
      <c r="H686" s="4">
        <f t="shared" si="57"/>
        <v>-1</v>
      </c>
      <c r="I686" s="4">
        <v>2</v>
      </c>
      <c r="J686" s="123"/>
      <c r="K686" s="108" t="s">
        <v>295</v>
      </c>
    </row>
    <row r="687" spans="3:11" ht="15">
      <c r="C687" s="1" t="s">
        <v>13</v>
      </c>
      <c r="D687" s="106">
        <v>43374</v>
      </c>
      <c r="E687" s="16">
        <v>9</v>
      </c>
      <c r="F687" s="107">
        <v>43423</v>
      </c>
      <c r="G687" s="16">
        <v>4</v>
      </c>
      <c r="H687" s="4">
        <f t="shared" si="57"/>
        <v>-5</v>
      </c>
      <c r="I687" s="4">
        <v>0</v>
      </c>
      <c r="J687" s="123"/>
      <c r="K687" s="108"/>
    </row>
    <row r="688" spans="3:11" ht="15">
      <c r="C688" s="1" t="s">
        <v>14</v>
      </c>
      <c r="D688" s="106">
        <v>43374</v>
      </c>
      <c r="E688" s="16">
        <v>74</v>
      </c>
      <c r="F688" s="106">
        <v>43399</v>
      </c>
      <c r="G688" s="16">
        <v>33</v>
      </c>
      <c r="H688" s="4">
        <f t="shared" si="57"/>
        <v>-41</v>
      </c>
      <c r="I688" s="4">
        <v>3</v>
      </c>
      <c r="J688" s="123" t="s">
        <v>295</v>
      </c>
      <c r="K688" s="108"/>
    </row>
    <row r="689" spans="3:11" ht="15">
      <c r="C689" s="1" t="s">
        <v>15</v>
      </c>
      <c r="D689" s="106">
        <v>43191</v>
      </c>
      <c r="E689" s="16">
        <v>55</v>
      </c>
      <c r="F689" s="106">
        <v>43374</v>
      </c>
      <c r="G689" s="16">
        <v>6</v>
      </c>
      <c r="H689" s="4">
        <f t="shared" si="57"/>
        <v>-49</v>
      </c>
      <c r="I689" s="4">
        <v>0</v>
      </c>
      <c r="J689" s="123"/>
      <c r="K689" s="108"/>
    </row>
    <row r="690" spans="3:11" ht="15">
      <c r="C690" s="1" t="s">
        <v>16</v>
      </c>
      <c r="D690" s="106">
        <v>43374</v>
      </c>
      <c r="E690" s="16">
        <v>22</v>
      </c>
      <c r="F690" s="106">
        <v>43395</v>
      </c>
      <c r="G690" s="16">
        <v>8</v>
      </c>
      <c r="H690" s="4">
        <f t="shared" si="57"/>
        <v>-14</v>
      </c>
      <c r="I690" s="4">
        <v>1</v>
      </c>
      <c r="J690" s="123" t="s">
        <v>295</v>
      </c>
      <c r="K690" s="108"/>
    </row>
    <row r="691" spans="3:11" ht="15">
      <c r="C691" s="1"/>
      <c r="D691" s="33"/>
      <c r="E691" s="16"/>
      <c r="F691" s="33"/>
      <c r="G691" s="16"/>
      <c r="H691" s="4"/>
      <c r="I691" s="4"/>
      <c r="J691" s="6"/>
      <c r="K691" s="16"/>
    </row>
    <row r="692" spans="3:11" ht="15">
      <c r="C692" s="1" t="s">
        <v>17</v>
      </c>
      <c r="D692" s="33"/>
      <c r="E692" s="16">
        <f>SUM(E674:E690)</f>
        <v>580</v>
      </c>
      <c r="F692" s="33"/>
      <c r="G692" s="16">
        <f>SUM(G674:G690)</f>
        <v>309</v>
      </c>
      <c r="H692" s="4">
        <f>+G692-E692</f>
        <v>-271</v>
      </c>
      <c r="I692" s="4">
        <f>SUM(I674:I690)</f>
        <v>115</v>
      </c>
      <c r="J692" s="6">
        <f>COUNTA(J674:J690)</f>
        <v>4</v>
      </c>
      <c r="K692" s="16">
        <f>COUNTA(K674:K690)</f>
        <v>6</v>
      </c>
    </row>
    <row r="695" spans="3:5" ht="15">
      <c r="C695" s="257" t="s">
        <v>111</v>
      </c>
      <c r="D695" s="257"/>
      <c r="E695" s="257"/>
    </row>
    <row r="696" spans="3:11" ht="15">
      <c r="C696" s="1"/>
      <c r="D696" s="205" t="s">
        <v>107</v>
      </c>
      <c r="E696" s="24" t="s">
        <v>108</v>
      </c>
      <c r="F696" s="206" t="s">
        <v>109</v>
      </c>
      <c r="G696" s="370" t="s">
        <v>110</v>
      </c>
      <c r="H696" s="371"/>
      <c r="I696" s="371"/>
      <c r="J696" s="262"/>
      <c r="K696" s="263"/>
    </row>
    <row r="697" spans="3:11" ht="15">
      <c r="C697" s="1" t="s">
        <v>0</v>
      </c>
      <c r="D697" s="205"/>
      <c r="E697" s="24"/>
      <c r="F697" s="206"/>
      <c r="G697" s="361" t="s">
        <v>296</v>
      </c>
      <c r="H697" s="262"/>
      <c r="I697" s="262"/>
      <c r="J697" s="262"/>
      <c r="K697" s="263"/>
    </row>
    <row r="698" spans="3:11" ht="15">
      <c r="C698" s="1" t="s">
        <v>1</v>
      </c>
      <c r="D698" s="205"/>
      <c r="E698" s="24"/>
      <c r="F698" s="206"/>
      <c r="G698" s="361"/>
      <c r="H698" s="262"/>
      <c r="I698" s="262"/>
      <c r="J698" s="262"/>
      <c r="K698" s="263"/>
    </row>
    <row r="699" spans="3:11" ht="15">
      <c r="C699" s="1" t="s">
        <v>2</v>
      </c>
      <c r="D699" s="205"/>
      <c r="E699" s="24" t="s">
        <v>295</v>
      </c>
      <c r="F699" s="206" t="s">
        <v>295</v>
      </c>
      <c r="G699" s="361"/>
      <c r="H699" s="262"/>
      <c r="I699" s="262"/>
      <c r="J699" s="262"/>
      <c r="K699" s="263"/>
    </row>
    <row r="700" spans="3:11" ht="15">
      <c r="C700" s="1" t="s">
        <v>3</v>
      </c>
      <c r="D700" s="205" t="s">
        <v>295</v>
      </c>
      <c r="E700" s="24"/>
      <c r="F700" s="206"/>
      <c r="G700" s="361"/>
      <c r="H700" s="262"/>
      <c r="I700" s="262"/>
      <c r="J700" s="262"/>
      <c r="K700" s="263"/>
    </row>
    <row r="701" spans="3:11" ht="15">
      <c r="C701" s="1" t="s">
        <v>4</v>
      </c>
      <c r="D701" s="205"/>
      <c r="E701" s="24"/>
      <c r="F701" s="206"/>
      <c r="G701" s="361"/>
      <c r="H701" s="262"/>
      <c r="I701" s="262"/>
      <c r="J701" s="262"/>
      <c r="K701" s="263"/>
    </row>
    <row r="702" spans="3:11" ht="15">
      <c r="C702" s="1" t="s">
        <v>5</v>
      </c>
      <c r="D702" s="205" t="s">
        <v>295</v>
      </c>
      <c r="E702" s="24"/>
      <c r="F702" s="206"/>
      <c r="G702" s="361"/>
      <c r="H702" s="262"/>
      <c r="I702" s="262"/>
      <c r="J702" s="262"/>
      <c r="K702" s="263"/>
    </row>
    <row r="703" spans="3:11" ht="15">
      <c r="C703" s="1" t="s">
        <v>6</v>
      </c>
      <c r="D703" s="205"/>
      <c r="E703" s="24"/>
      <c r="F703" s="206"/>
      <c r="G703" s="361"/>
      <c r="H703" s="262"/>
      <c r="I703" s="262"/>
      <c r="J703" s="262"/>
      <c r="K703" s="263"/>
    </row>
    <row r="704" spans="3:11" ht="15">
      <c r="C704" s="1" t="s">
        <v>7</v>
      </c>
      <c r="D704" s="205" t="s">
        <v>295</v>
      </c>
      <c r="E704" s="24" t="s">
        <v>295</v>
      </c>
      <c r="F704" s="206"/>
      <c r="G704" s="361"/>
      <c r="H704" s="262"/>
      <c r="I704" s="262"/>
      <c r="J704" s="262"/>
      <c r="K704" s="263"/>
    </row>
    <row r="705" spans="3:11" ht="15">
      <c r="C705" s="1" t="s">
        <v>8</v>
      </c>
      <c r="D705" s="205" t="s">
        <v>295</v>
      </c>
      <c r="E705" s="24"/>
      <c r="F705" s="206"/>
      <c r="G705" s="361"/>
      <c r="H705" s="262"/>
      <c r="I705" s="262"/>
      <c r="J705" s="262"/>
      <c r="K705" s="263"/>
    </row>
    <row r="706" spans="3:11" ht="15">
      <c r="C706" s="1" t="s">
        <v>9</v>
      </c>
      <c r="D706" s="205" t="s">
        <v>295</v>
      </c>
      <c r="E706" s="24" t="s">
        <v>295</v>
      </c>
      <c r="F706" s="206"/>
      <c r="G706" s="361"/>
      <c r="H706" s="262"/>
      <c r="I706" s="262"/>
      <c r="J706" s="262"/>
      <c r="K706" s="263"/>
    </row>
    <row r="707" spans="3:11" ht="15">
      <c r="C707" s="1" t="s">
        <v>10</v>
      </c>
      <c r="D707" s="205"/>
      <c r="E707" s="24"/>
      <c r="F707" s="206"/>
      <c r="G707" s="361"/>
      <c r="H707" s="262"/>
      <c r="I707" s="262"/>
      <c r="J707" s="262"/>
      <c r="K707" s="263"/>
    </row>
    <row r="708" spans="3:11" ht="15">
      <c r="C708" s="1" t="s">
        <v>11</v>
      </c>
      <c r="D708" s="205"/>
      <c r="E708" s="24"/>
      <c r="F708" s="206"/>
      <c r="G708" s="361" t="s">
        <v>397</v>
      </c>
      <c r="H708" s="262"/>
      <c r="I708" s="262"/>
      <c r="J708" s="262"/>
      <c r="K708" s="263"/>
    </row>
    <row r="709" spans="3:11" ht="15">
      <c r="C709" s="1" t="s">
        <v>12</v>
      </c>
      <c r="D709" s="205" t="s">
        <v>295</v>
      </c>
      <c r="E709" s="24"/>
      <c r="F709" s="206"/>
      <c r="G709" s="361"/>
      <c r="H709" s="262"/>
      <c r="I709" s="262"/>
      <c r="J709" s="262"/>
      <c r="K709" s="263"/>
    </row>
    <row r="710" spans="3:11" ht="15">
      <c r="C710" s="1" t="s">
        <v>13</v>
      </c>
      <c r="D710" s="205" t="s">
        <v>295</v>
      </c>
      <c r="E710" s="24"/>
      <c r="F710" s="206"/>
      <c r="G710" s="361"/>
      <c r="H710" s="262"/>
      <c r="I710" s="262"/>
      <c r="J710" s="262"/>
      <c r="K710" s="263"/>
    </row>
    <row r="711" spans="3:11" ht="15">
      <c r="C711" s="1" t="s">
        <v>14</v>
      </c>
      <c r="D711" s="205" t="s">
        <v>295</v>
      </c>
      <c r="E711" s="24"/>
      <c r="F711" s="206"/>
      <c r="G711" s="361"/>
      <c r="H711" s="262"/>
      <c r="I711" s="262"/>
      <c r="J711" s="262"/>
      <c r="K711" s="263"/>
    </row>
    <row r="712" spans="3:11" ht="15">
      <c r="C712" s="1" t="s">
        <v>15</v>
      </c>
      <c r="D712" s="205" t="s">
        <v>295</v>
      </c>
      <c r="E712" s="24" t="s">
        <v>295</v>
      </c>
      <c r="F712" s="206"/>
      <c r="G712" s="361"/>
      <c r="H712" s="262"/>
      <c r="I712" s="262"/>
      <c r="J712" s="262"/>
      <c r="K712" s="263"/>
    </row>
    <row r="713" spans="3:11" ht="15">
      <c r="C713" s="1" t="s">
        <v>16</v>
      </c>
      <c r="D713" s="205" t="s">
        <v>295</v>
      </c>
      <c r="E713" s="24"/>
      <c r="F713" s="206"/>
      <c r="G713" s="361"/>
      <c r="H713" s="262"/>
      <c r="I713" s="262"/>
      <c r="J713" s="262"/>
      <c r="K713" s="263"/>
    </row>
    <row r="714" spans="3:11" ht="15">
      <c r="C714" s="1"/>
      <c r="D714" s="33"/>
      <c r="E714" s="10"/>
      <c r="F714" s="109"/>
      <c r="G714" s="361"/>
      <c r="H714" s="262"/>
      <c r="I714" s="262"/>
      <c r="J714" s="262"/>
      <c r="K714" s="263"/>
    </row>
    <row r="715" spans="3:11" ht="15">
      <c r="C715" s="1" t="s">
        <v>17</v>
      </c>
      <c r="D715" s="6">
        <f aca="true" t="shared" si="58" ref="D715:I715">COUNTA(D697:D713)</f>
        <v>10</v>
      </c>
      <c r="E715" s="8">
        <f t="shared" si="58"/>
        <v>4</v>
      </c>
      <c r="F715" s="36">
        <f t="shared" si="58"/>
        <v>1</v>
      </c>
      <c r="G715" s="367">
        <f t="shared" si="58"/>
        <v>2</v>
      </c>
      <c r="H715" s="368">
        <f t="shared" si="58"/>
        <v>0</v>
      </c>
      <c r="I715" s="368">
        <f t="shared" si="58"/>
        <v>0</v>
      </c>
      <c r="J715" s="262"/>
      <c r="K715" s="263"/>
    </row>
    <row r="725" spans="3:7" ht="15">
      <c r="C725" s="257" t="s">
        <v>458</v>
      </c>
      <c r="D725" s="257"/>
      <c r="E725" s="257"/>
      <c r="F725" s="257"/>
      <c r="G725" s="257"/>
    </row>
    <row r="726" spans="3:8" ht="15">
      <c r="C726" s="1"/>
      <c r="D726" s="201" t="s">
        <v>91</v>
      </c>
      <c r="E726" s="201" t="s">
        <v>92</v>
      </c>
      <c r="F726" s="201" t="s">
        <v>93</v>
      </c>
      <c r="G726" s="201" t="s">
        <v>94</v>
      </c>
      <c r="H726" s="201" t="s">
        <v>58</v>
      </c>
    </row>
    <row r="727" spans="3:8" ht="15">
      <c r="C727" s="1" t="s">
        <v>0</v>
      </c>
      <c r="D727" s="4">
        <v>0</v>
      </c>
      <c r="E727" s="4">
        <v>1</v>
      </c>
      <c r="F727" s="4">
        <v>1</v>
      </c>
      <c r="G727" s="4">
        <v>0</v>
      </c>
      <c r="H727" s="4">
        <f>SUM(D727:G727)</f>
        <v>2</v>
      </c>
    </row>
    <row r="728" spans="3:8" ht="15">
      <c r="C728" s="1" t="s">
        <v>1</v>
      </c>
      <c r="D728" s="4"/>
      <c r="E728" s="4"/>
      <c r="F728" s="4"/>
      <c r="G728" s="4"/>
      <c r="H728" s="4">
        <f aca="true" t="shared" si="59" ref="H728:H743">SUM(D728:G728)</f>
        <v>0</v>
      </c>
    </row>
    <row r="729" spans="3:9" ht="15">
      <c r="C729" s="1" t="s">
        <v>2</v>
      </c>
      <c r="D729" s="4"/>
      <c r="E729" s="4"/>
      <c r="F729" s="4"/>
      <c r="G729" s="4"/>
      <c r="H729" s="4">
        <f t="shared" si="59"/>
        <v>0</v>
      </c>
      <c r="I729" t="s">
        <v>322</v>
      </c>
    </row>
    <row r="730" spans="3:8" ht="15">
      <c r="C730" s="1" t="s">
        <v>3</v>
      </c>
      <c r="D730" s="4">
        <v>0</v>
      </c>
      <c r="E730" s="4">
        <v>0</v>
      </c>
      <c r="F730" s="4">
        <v>0</v>
      </c>
      <c r="G730" s="4">
        <v>0</v>
      </c>
      <c r="H730" s="4">
        <f t="shared" si="59"/>
        <v>0</v>
      </c>
    </row>
    <row r="731" spans="3:8" ht="15">
      <c r="C731" s="1" t="s">
        <v>4</v>
      </c>
      <c r="D731" s="4"/>
      <c r="E731" s="4"/>
      <c r="F731" s="4"/>
      <c r="G731" s="4"/>
      <c r="H731" s="4">
        <f t="shared" si="59"/>
        <v>0</v>
      </c>
    </row>
    <row r="732" spans="3:8" ht="15">
      <c r="C732" s="1" t="s">
        <v>5</v>
      </c>
      <c r="D732" s="4"/>
      <c r="E732" s="4"/>
      <c r="F732" s="4"/>
      <c r="G732" s="4"/>
      <c r="H732" s="4">
        <f t="shared" si="59"/>
        <v>0</v>
      </c>
    </row>
    <row r="733" spans="3:8" ht="15">
      <c r="C733" s="1" t="s">
        <v>6</v>
      </c>
      <c r="D733" s="4"/>
      <c r="E733" s="4"/>
      <c r="F733" s="4"/>
      <c r="G733" s="4"/>
      <c r="H733" s="4">
        <f t="shared" si="59"/>
        <v>0</v>
      </c>
    </row>
    <row r="734" spans="3:8" ht="15">
      <c r="C734" s="1" t="s">
        <v>7</v>
      </c>
      <c r="D734" s="4">
        <v>0</v>
      </c>
      <c r="E734" s="4">
        <v>0</v>
      </c>
      <c r="F734" s="4">
        <v>0</v>
      </c>
      <c r="G734" s="4">
        <v>0</v>
      </c>
      <c r="H734" s="4">
        <f t="shared" si="59"/>
        <v>0</v>
      </c>
    </row>
    <row r="735" spans="3:8" ht="15">
      <c r="C735" s="1" t="s">
        <v>8</v>
      </c>
      <c r="D735" s="4"/>
      <c r="E735" s="4"/>
      <c r="F735" s="4"/>
      <c r="G735" s="4"/>
      <c r="H735" s="4">
        <f t="shared" si="59"/>
        <v>0</v>
      </c>
    </row>
    <row r="736" spans="3:8" ht="15">
      <c r="C736" s="1" t="s">
        <v>9</v>
      </c>
      <c r="D736" s="4">
        <v>0</v>
      </c>
      <c r="E736" s="4">
        <v>0</v>
      </c>
      <c r="F736" s="4">
        <v>0</v>
      </c>
      <c r="G736" s="4">
        <v>0</v>
      </c>
      <c r="H736" s="4">
        <f t="shared" si="59"/>
        <v>0</v>
      </c>
    </row>
    <row r="737" spans="3:8" ht="15">
      <c r="C737" s="1" t="s">
        <v>10</v>
      </c>
      <c r="D737" s="4"/>
      <c r="E737" s="4"/>
      <c r="F737" s="4"/>
      <c r="G737" s="4"/>
      <c r="H737" s="4">
        <f t="shared" si="59"/>
        <v>0</v>
      </c>
    </row>
    <row r="738" spans="3:8" ht="15">
      <c r="C738" s="1" t="s">
        <v>11</v>
      </c>
      <c r="D738" s="4"/>
      <c r="E738" s="4"/>
      <c r="F738" s="4"/>
      <c r="G738" s="4"/>
      <c r="H738" s="4">
        <f t="shared" si="59"/>
        <v>0</v>
      </c>
    </row>
    <row r="739" spans="3:8" ht="15">
      <c r="C739" s="1" t="s">
        <v>12</v>
      </c>
      <c r="D739" s="4">
        <v>0</v>
      </c>
      <c r="E739" s="4">
        <v>0</v>
      </c>
      <c r="F739" s="4">
        <v>0</v>
      </c>
      <c r="G739" s="4">
        <v>0</v>
      </c>
      <c r="H739" s="4">
        <f t="shared" si="59"/>
        <v>0</v>
      </c>
    </row>
    <row r="740" spans="3:8" ht="15">
      <c r="C740" s="1" t="s">
        <v>13</v>
      </c>
      <c r="D740" s="4"/>
      <c r="E740" s="4"/>
      <c r="F740" s="4"/>
      <c r="G740" s="4"/>
      <c r="H740" s="4">
        <f t="shared" si="59"/>
        <v>0</v>
      </c>
    </row>
    <row r="741" spans="3:8" ht="15">
      <c r="C741" s="1" t="s">
        <v>14</v>
      </c>
      <c r="D741" s="4">
        <v>1</v>
      </c>
      <c r="E741" s="4">
        <v>1</v>
      </c>
      <c r="F741" s="4">
        <v>1</v>
      </c>
      <c r="G741" s="4"/>
      <c r="H741" s="4">
        <f t="shared" si="59"/>
        <v>3</v>
      </c>
    </row>
    <row r="742" spans="3:8" ht="15">
      <c r="C742" s="1" t="s">
        <v>15</v>
      </c>
      <c r="D742" s="4"/>
      <c r="E742" s="4"/>
      <c r="F742" s="4"/>
      <c r="G742" s="4"/>
      <c r="H742" s="4">
        <f t="shared" si="59"/>
        <v>0</v>
      </c>
    </row>
    <row r="743" spans="3:9" ht="15">
      <c r="C743" s="1" t="s">
        <v>16</v>
      </c>
      <c r="D743" s="4">
        <v>0</v>
      </c>
      <c r="E743" s="4">
        <v>0</v>
      </c>
      <c r="F743" s="4">
        <v>0</v>
      </c>
      <c r="G743" s="4">
        <v>0</v>
      </c>
      <c r="H743" s="4">
        <f t="shared" si="59"/>
        <v>0</v>
      </c>
      <c r="I743" s="169">
        <v>43374</v>
      </c>
    </row>
    <row r="744" spans="3:8" ht="15">
      <c r="C744" s="1"/>
      <c r="D744" s="4"/>
      <c r="E744" s="4"/>
      <c r="F744" s="4"/>
      <c r="G744" s="4"/>
      <c r="H744" s="4"/>
    </row>
    <row r="745" spans="3:8" ht="15">
      <c r="C745" s="1" t="s">
        <v>17</v>
      </c>
      <c r="D745" s="4">
        <f>SUM(D727:D743)</f>
        <v>1</v>
      </c>
      <c r="E745" s="4">
        <f>SUM(E727:E743)</f>
        <v>2</v>
      </c>
      <c r="F745" s="4">
        <f>SUM(F727:F743)</f>
        <v>2</v>
      </c>
      <c r="G745" s="4">
        <f>SUM(G727:G743)</f>
        <v>0</v>
      </c>
      <c r="H745" s="4">
        <f>SUM(H727:H743)</f>
        <v>5</v>
      </c>
    </row>
    <row r="753" ht="15">
      <c r="J753" s="225" t="s">
        <v>490</v>
      </c>
    </row>
    <row r="756" spans="3:6" ht="15">
      <c r="C756" s="257" t="s">
        <v>117</v>
      </c>
      <c r="D756" s="257"/>
      <c r="E756" s="257"/>
      <c r="F756" s="257"/>
    </row>
    <row r="757" spans="3:12" ht="15">
      <c r="C757" s="1"/>
      <c r="D757" s="205" t="s">
        <v>112</v>
      </c>
      <c r="E757" s="24" t="s">
        <v>113</v>
      </c>
      <c r="F757" s="24" t="s">
        <v>114</v>
      </c>
      <c r="G757" s="24" t="s">
        <v>109</v>
      </c>
      <c r="H757" s="24" t="s">
        <v>115</v>
      </c>
      <c r="I757" s="207" t="s">
        <v>116</v>
      </c>
      <c r="J757" s="366" t="s">
        <v>110</v>
      </c>
      <c r="K757" s="255"/>
      <c r="L757" s="256"/>
    </row>
    <row r="758" spans="3:12" ht="15">
      <c r="C758" s="1" t="s">
        <v>0</v>
      </c>
      <c r="D758" s="205"/>
      <c r="E758" s="24"/>
      <c r="F758" s="24" t="s">
        <v>295</v>
      </c>
      <c r="G758" s="24"/>
      <c r="H758" s="24"/>
      <c r="I758" s="207"/>
      <c r="J758" s="234" t="s">
        <v>297</v>
      </c>
      <c r="K758" s="255"/>
      <c r="L758" s="256"/>
    </row>
    <row r="759" spans="3:12" ht="15">
      <c r="C759" s="1" t="s">
        <v>1</v>
      </c>
      <c r="D759" s="205"/>
      <c r="E759" s="24"/>
      <c r="F759" s="24"/>
      <c r="G759" s="24"/>
      <c r="H759" s="24"/>
      <c r="I759" s="207"/>
      <c r="J759" s="234"/>
      <c r="K759" s="255"/>
      <c r="L759" s="256"/>
    </row>
    <row r="760" spans="3:12" ht="15">
      <c r="C760" s="1" t="s">
        <v>2</v>
      </c>
      <c r="D760" s="205"/>
      <c r="E760" s="24"/>
      <c r="F760" s="24" t="s">
        <v>295</v>
      </c>
      <c r="G760" s="24"/>
      <c r="H760" s="24"/>
      <c r="I760" s="207"/>
      <c r="J760" s="234"/>
      <c r="K760" s="255"/>
      <c r="L760" s="256"/>
    </row>
    <row r="761" spans="3:12" ht="15">
      <c r="C761" s="1" t="s">
        <v>3</v>
      </c>
      <c r="D761" s="205" t="s">
        <v>295</v>
      </c>
      <c r="E761" s="24"/>
      <c r="F761" s="24"/>
      <c r="G761" s="24"/>
      <c r="H761" s="24"/>
      <c r="I761" s="207"/>
      <c r="J761" s="234"/>
      <c r="K761" s="255"/>
      <c r="L761" s="256"/>
    </row>
    <row r="762" spans="3:12" ht="15">
      <c r="C762" s="1" t="s">
        <v>4</v>
      </c>
      <c r="D762" s="205" t="s">
        <v>295</v>
      </c>
      <c r="E762" s="24"/>
      <c r="F762" s="24"/>
      <c r="G762" s="24"/>
      <c r="H762" s="24"/>
      <c r="I762" s="207"/>
      <c r="J762" s="234"/>
      <c r="K762" s="255"/>
      <c r="L762" s="256"/>
    </row>
    <row r="763" spans="3:12" ht="15">
      <c r="C763" s="1" t="s">
        <v>5</v>
      </c>
      <c r="D763" s="205"/>
      <c r="E763" s="24"/>
      <c r="F763" s="24"/>
      <c r="G763" s="24"/>
      <c r="H763" s="24"/>
      <c r="I763" s="207"/>
      <c r="J763" s="234"/>
      <c r="K763" s="255"/>
      <c r="L763" s="256"/>
    </row>
    <row r="764" spans="3:12" ht="15">
      <c r="C764" s="1" t="s">
        <v>6</v>
      </c>
      <c r="D764" s="205"/>
      <c r="E764" s="24"/>
      <c r="F764" s="24"/>
      <c r="G764" s="24"/>
      <c r="H764" s="24"/>
      <c r="I764" s="207"/>
      <c r="J764" s="234"/>
      <c r="K764" s="255"/>
      <c r="L764" s="256"/>
    </row>
    <row r="765" spans="3:12" ht="15">
      <c r="C765" s="1" t="s">
        <v>7</v>
      </c>
      <c r="D765" s="205"/>
      <c r="E765" s="24"/>
      <c r="F765" s="24"/>
      <c r="G765" s="24"/>
      <c r="H765" s="24"/>
      <c r="I765" s="207"/>
      <c r="J765" s="234"/>
      <c r="K765" s="255"/>
      <c r="L765" s="256"/>
    </row>
    <row r="766" spans="3:12" ht="15">
      <c r="C766" s="1" t="s">
        <v>8</v>
      </c>
      <c r="D766" s="205"/>
      <c r="E766" s="24"/>
      <c r="F766" s="24" t="s">
        <v>295</v>
      </c>
      <c r="G766" s="24"/>
      <c r="H766" s="24"/>
      <c r="I766" s="207"/>
      <c r="J766" s="234"/>
      <c r="K766" s="255"/>
      <c r="L766" s="256"/>
    </row>
    <row r="767" spans="3:12" ht="15">
      <c r="C767" s="1" t="s">
        <v>9</v>
      </c>
      <c r="D767" s="205"/>
      <c r="E767" s="24"/>
      <c r="F767" s="24"/>
      <c r="G767" s="24"/>
      <c r="H767" s="24"/>
      <c r="I767" s="207"/>
      <c r="J767" s="234"/>
      <c r="K767" s="255"/>
      <c r="L767" s="256"/>
    </row>
    <row r="768" spans="3:12" ht="15">
      <c r="C768" s="1" t="s">
        <v>10</v>
      </c>
      <c r="D768" s="205"/>
      <c r="E768" s="24"/>
      <c r="F768" s="24"/>
      <c r="G768" s="24"/>
      <c r="H768" s="24"/>
      <c r="I768" s="207"/>
      <c r="J768" s="234"/>
      <c r="K768" s="255"/>
      <c r="L768" s="256"/>
    </row>
    <row r="769" spans="3:12" ht="15">
      <c r="C769" s="1" t="s">
        <v>11</v>
      </c>
      <c r="D769" s="205"/>
      <c r="E769" s="24"/>
      <c r="F769" s="24" t="s">
        <v>295</v>
      </c>
      <c r="G769" s="24"/>
      <c r="H769" s="24"/>
      <c r="I769" s="207"/>
      <c r="J769" s="234"/>
      <c r="K769" s="255"/>
      <c r="L769" s="256"/>
    </row>
    <row r="770" spans="3:12" ht="15">
      <c r="C770" s="1" t="s">
        <v>12</v>
      </c>
      <c r="D770" s="205"/>
      <c r="E770" s="24"/>
      <c r="F770" s="24" t="s">
        <v>295</v>
      </c>
      <c r="G770" s="24"/>
      <c r="H770" s="24"/>
      <c r="I770" s="207"/>
      <c r="J770" s="234"/>
      <c r="K770" s="255"/>
      <c r="L770" s="256"/>
    </row>
    <row r="771" spans="3:12" ht="15">
      <c r="C771" s="1" t="s">
        <v>13</v>
      </c>
      <c r="D771" s="205"/>
      <c r="E771" s="24"/>
      <c r="F771" s="24" t="s">
        <v>295</v>
      </c>
      <c r="G771" s="24"/>
      <c r="H771" s="24"/>
      <c r="I771" s="207"/>
      <c r="J771" s="234"/>
      <c r="K771" s="255"/>
      <c r="L771" s="256"/>
    </row>
    <row r="772" spans="3:12" ht="15">
      <c r="C772" s="1" t="s">
        <v>14</v>
      </c>
      <c r="D772" s="205"/>
      <c r="E772" s="24"/>
      <c r="F772" s="24"/>
      <c r="G772" s="24"/>
      <c r="H772" s="24" t="s">
        <v>295</v>
      </c>
      <c r="I772" s="207"/>
      <c r="J772" s="234"/>
      <c r="K772" s="255"/>
      <c r="L772" s="256"/>
    </row>
    <row r="773" spans="3:12" ht="15">
      <c r="C773" s="1" t="s">
        <v>15</v>
      </c>
      <c r="D773" s="205"/>
      <c r="E773" s="24"/>
      <c r="F773" s="24" t="s">
        <v>295</v>
      </c>
      <c r="G773" s="24"/>
      <c r="H773" s="24"/>
      <c r="I773" s="207"/>
      <c r="J773" s="234"/>
      <c r="K773" s="255"/>
      <c r="L773" s="256"/>
    </row>
    <row r="774" spans="3:12" ht="15">
      <c r="C774" s="1" t="s">
        <v>16</v>
      </c>
      <c r="D774" s="205"/>
      <c r="E774" s="24"/>
      <c r="F774" s="24"/>
      <c r="G774" s="24"/>
      <c r="H774" s="24" t="s">
        <v>295</v>
      </c>
      <c r="I774" s="207"/>
      <c r="J774" s="234"/>
      <c r="K774" s="255"/>
      <c r="L774" s="256"/>
    </row>
    <row r="775" spans="3:12" ht="15">
      <c r="C775" s="1"/>
      <c r="D775" s="33"/>
      <c r="E775" s="10"/>
      <c r="F775" s="10"/>
      <c r="G775" s="10"/>
      <c r="H775" s="10"/>
      <c r="I775" s="13"/>
      <c r="J775" s="234"/>
      <c r="K775" s="255"/>
      <c r="L775" s="256"/>
    </row>
    <row r="776" spans="3:12" ht="15">
      <c r="C776" s="1" t="s">
        <v>17</v>
      </c>
      <c r="D776" s="6">
        <f aca="true" t="shared" si="60" ref="D776:L776">COUNTA(D758:D774)</f>
        <v>2</v>
      </c>
      <c r="E776" s="8">
        <f t="shared" si="60"/>
        <v>0</v>
      </c>
      <c r="F776" s="8">
        <f t="shared" si="60"/>
        <v>7</v>
      </c>
      <c r="G776" s="8">
        <f t="shared" si="60"/>
        <v>0</v>
      </c>
      <c r="H776" s="8">
        <f t="shared" si="60"/>
        <v>2</v>
      </c>
      <c r="I776" s="7">
        <f t="shared" si="60"/>
        <v>0</v>
      </c>
      <c r="J776" s="304">
        <f t="shared" si="60"/>
        <v>1</v>
      </c>
      <c r="K776" s="290">
        <f t="shared" si="60"/>
        <v>0</v>
      </c>
      <c r="L776" s="291">
        <f t="shared" si="60"/>
        <v>0</v>
      </c>
    </row>
    <row r="779" spans="3:7" ht="15">
      <c r="C779" s="232" t="s">
        <v>118</v>
      </c>
      <c r="D779" s="232"/>
      <c r="E779" s="232"/>
      <c r="F779" s="232"/>
      <c r="G779" s="232"/>
    </row>
    <row r="780" spans="3:4" ht="15">
      <c r="C780" s="257" t="s">
        <v>130</v>
      </c>
      <c r="D780" s="257"/>
    </row>
    <row r="781" spans="3:15" ht="15">
      <c r="C781" s="233"/>
      <c r="D781" s="244" t="s">
        <v>120</v>
      </c>
      <c r="E781" s="244"/>
      <c r="F781" s="244"/>
      <c r="G781" s="244"/>
      <c r="H781" s="245" t="s">
        <v>126</v>
      </c>
      <c r="I781" s="288"/>
      <c r="J781" s="288"/>
      <c r="K781" s="288"/>
      <c r="L781" s="292"/>
      <c r="M781" s="364" t="s">
        <v>128</v>
      </c>
      <c r="N781" s="245" t="s">
        <v>125</v>
      </c>
      <c r="O781" s="256"/>
    </row>
    <row r="782" spans="3:15" ht="15">
      <c r="C782" s="233"/>
      <c r="D782" s="205" t="s">
        <v>127</v>
      </c>
      <c r="E782" s="222" t="s">
        <v>119</v>
      </c>
      <c r="F782" s="246" t="s">
        <v>110</v>
      </c>
      <c r="G782" s="244"/>
      <c r="H782" s="205" t="s">
        <v>121</v>
      </c>
      <c r="I782" s="24" t="s">
        <v>122</v>
      </c>
      <c r="J782" s="24" t="s">
        <v>123</v>
      </c>
      <c r="K782" s="24" t="s">
        <v>124</v>
      </c>
      <c r="L782" s="207" t="s">
        <v>80</v>
      </c>
      <c r="M782" s="365"/>
      <c r="N782" s="205" t="s">
        <v>103</v>
      </c>
      <c r="O782" s="41" t="s">
        <v>129</v>
      </c>
    </row>
    <row r="783" spans="3:15" ht="15">
      <c r="C783" s="1" t="s">
        <v>0</v>
      </c>
      <c r="D783" s="33"/>
      <c r="E783" s="10"/>
      <c r="F783" s="303"/>
      <c r="G783" s="256"/>
      <c r="H783" s="6"/>
      <c r="I783" s="8"/>
      <c r="J783" s="8"/>
      <c r="K783" s="8"/>
      <c r="L783" s="7">
        <f>SUM(H783:K783)</f>
        <v>0</v>
      </c>
      <c r="M783" s="192">
        <f>+L783/I174</f>
        <v>0</v>
      </c>
      <c r="N783" s="6"/>
      <c r="O783" s="16"/>
    </row>
    <row r="784" spans="3:15" ht="15">
      <c r="C784" s="1" t="s">
        <v>1</v>
      </c>
      <c r="D784" s="33"/>
      <c r="E784" s="10"/>
      <c r="F784" s="303"/>
      <c r="G784" s="256"/>
      <c r="H784" s="6"/>
      <c r="I784" s="8">
        <v>1</v>
      </c>
      <c r="J784" s="8"/>
      <c r="K784" s="8"/>
      <c r="L784" s="7">
        <f aca="true" t="shared" si="61" ref="L784:L799">SUM(H784:K784)</f>
        <v>1</v>
      </c>
      <c r="M784" s="192">
        <f aca="true" t="shared" si="62" ref="M784:M799">+L784/I175</f>
        <v>0.0035087719298245615</v>
      </c>
      <c r="N784" s="6"/>
      <c r="O784" s="16"/>
    </row>
    <row r="785" spans="3:15" ht="15">
      <c r="C785" s="1" t="s">
        <v>2</v>
      </c>
      <c r="D785" s="224" t="s">
        <v>323</v>
      </c>
      <c r="E785" s="224" t="s">
        <v>323</v>
      </c>
      <c r="F785" s="362" t="s">
        <v>324</v>
      </c>
      <c r="G785" s="363"/>
      <c r="H785" s="6">
        <v>0</v>
      </c>
      <c r="I785" s="8">
        <v>3</v>
      </c>
      <c r="J785" s="8">
        <v>1</v>
      </c>
      <c r="K785" s="8">
        <v>0</v>
      </c>
      <c r="L785" s="7">
        <f t="shared" si="61"/>
        <v>4</v>
      </c>
      <c r="M785" s="192">
        <f t="shared" si="62"/>
        <v>0.008830022075055188</v>
      </c>
      <c r="N785" s="6">
        <v>1</v>
      </c>
      <c r="O785" s="16">
        <v>124400</v>
      </c>
    </row>
    <row r="786" spans="3:15" ht="15">
      <c r="C786" s="1" t="s">
        <v>3</v>
      </c>
      <c r="D786" s="33"/>
      <c r="E786" s="10"/>
      <c r="F786" s="303"/>
      <c r="G786" s="256"/>
      <c r="H786" s="6">
        <v>0</v>
      </c>
      <c r="I786" s="8">
        <v>0</v>
      </c>
      <c r="J786" s="8">
        <v>0</v>
      </c>
      <c r="K786" s="8">
        <v>0</v>
      </c>
      <c r="L786" s="7">
        <f t="shared" si="61"/>
        <v>0</v>
      </c>
      <c r="M786" s="5">
        <f t="shared" si="62"/>
        <v>0</v>
      </c>
      <c r="N786" s="6">
        <v>0</v>
      </c>
      <c r="O786" s="16">
        <v>0</v>
      </c>
    </row>
    <row r="787" spans="3:15" ht="15">
      <c r="C787" s="1" t="s">
        <v>4</v>
      </c>
      <c r="D787" s="33"/>
      <c r="E787" s="10"/>
      <c r="F787" s="361" t="s">
        <v>452</v>
      </c>
      <c r="G787" s="263"/>
      <c r="H787" s="6"/>
      <c r="I787" s="8"/>
      <c r="J787" s="8"/>
      <c r="K787" s="8"/>
      <c r="L787" s="7">
        <f t="shared" si="61"/>
        <v>0</v>
      </c>
      <c r="M787" s="5">
        <f t="shared" si="62"/>
        <v>0</v>
      </c>
      <c r="N787" s="6"/>
      <c r="O787" s="16"/>
    </row>
    <row r="788" spans="3:15" ht="15">
      <c r="C788" s="1" t="s">
        <v>5</v>
      </c>
      <c r="D788" s="33"/>
      <c r="E788" s="10"/>
      <c r="F788" s="303"/>
      <c r="G788" s="256"/>
      <c r="H788" s="6"/>
      <c r="I788" s="8"/>
      <c r="J788" s="8"/>
      <c r="K788" s="8"/>
      <c r="L788" s="7">
        <f t="shared" si="61"/>
        <v>0</v>
      </c>
      <c r="M788" s="5">
        <f t="shared" si="62"/>
        <v>0</v>
      </c>
      <c r="N788" s="6"/>
      <c r="O788" s="16"/>
    </row>
    <row r="789" spans="3:15" ht="15">
      <c r="C789" s="1" t="s">
        <v>6</v>
      </c>
      <c r="D789" s="33"/>
      <c r="E789" s="10"/>
      <c r="F789" s="303"/>
      <c r="G789" s="256"/>
      <c r="H789" s="6">
        <v>0</v>
      </c>
      <c r="I789" s="8">
        <v>0</v>
      </c>
      <c r="J789" s="8">
        <v>0</v>
      </c>
      <c r="K789" s="8">
        <v>0</v>
      </c>
      <c r="L789" s="7">
        <f t="shared" si="61"/>
        <v>0</v>
      </c>
      <c r="M789" s="5">
        <f t="shared" si="62"/>
        <v>0</v>
      </c>
      <c r="N789" s="6"/>
      <c r="O789" s="16"/>
    </row>
    <row r="790" spans="3:15" ht="15">
      <c r="C790" s="1" t="s">
        <v>7</v>
      </c>
      <c r="D790" s="33"/>
      <c r="E790" s="10"/>
      <c r="F790" s="303"/>
      <c r="G790" s="256"/>
      <c r="H790" s="6">
        <v>0</v>
      </c>
      <c r="I790" s="8">
        <v>0</v>
      </c>
      <c r="J790" s="8">
        <v>0</v>
      </c>
      <c r="K790" s="8">
        <v>0</v>
      </c>
      <c r="L790" s="7">
        <f t="shared" si="61"/>
        <v>0</v>
      </c>
      <c r="M790" s="5">
        <f t="shared" si="62"/>
        <v>0</v>
      </c>
      <c r="N790" s="6">
        <v>0</v>
      </c>
      <c r="O790" s="16">
        <v>0</v>
      </c>
    </row>
    <row r="791" spans="3:15" ht="15">
      <c r="C791" s="1" t="s">
        <v>8</v>
      </c>
      <c r="D791" s="33"/>
      <c r="E791" s="10"/>
      <c r="F791" s="303"/>
      <c r="G791" s="256"/>
      <c r="H791" s="6"/>
      <c r="I791" s="8">
        <v>1</v>
      </c>
      <c r="J791" s="8"/>
      <c r="K791" s="8"/>
      <c r="L791" s="7">
        <f t="shared" si="61"/>
        <v>1</v>
      </c>
      <c r="M791" s="5">
        <f t="shared" si="62"/>
        <v>0.008695652173913044</v>
      </c>
      <c r="N791" s="6"/>
      <c r="O791" s="16"/>
    </row>
    <row r="792" spans="3:15" ht="15">
      <c r="C792" s="1" t="s">
        <v>9</v>
      </c>
      <c r="D792" s="33"/>
      <c r="E792" s="10"/>
      <c r="F792" s="303"/>
      <c r="G792" s="256"/>
      <c r="H792" s="6"/>
      <c r="I792" s="8"/>
      <c r="J792" s="8"/>
      <c r="K792" s="8"/>
      <c r="L792" s="7">
        <f t="shared" si="61"/>
        <v>0</v>
      </c>
      <c r="M792" s="5">
        <f t="shared" si="62"/>
        <v>0</v>
      </c>
      <c r="N792" s="6"/>
      <c r="O792" s="16"/>
    </row>
    <row r="793" spans="3:15" ht="15">
      <c r="C793" s="1" t="s">
        <v>10</v>
      </c>
      <c r="D793" s="33"/>
      <c r="E793" s="10"/>
      <c r="F793" s="303"/>
      <c r="G793" s="256"/>
      <c r="H793" s="6"/>
      <c r="I793" s="8"/>
      <c r="J793" s="8"/>
      <c r="K793" s="8"/>
      <c r="L793" s="7">
        <f t="shared" si="61"/>
        <v>0</v>
      </c>
      <c r="M793" s="5">
        <f t="shared" si="62"/>
        <v>0</v>
      </c>
      <c r="N793" s="6"/>
      <c r="O793" s="16"/>
    </row>
    <row r="794" spans="3:15" ht="15">
      <c r="C794" s="1" t="s">
        <v>11</v>
      </c>
      <c r="D794" s="33"/>
      <c r="E794" s="10"/>
      <c r="F794" s="303"/>
      <c r="G794" s="256"/>
      <c r="H794" s="6"/>
      <c r="I794" s="8"/>
      <c r="J794" s="8"/>
      <c r="K794" s="8"/>
      <c r="L794" s="7">
        <f t="shared" si="61"/>
        <v>0</v>
      </c>
      <c r="M794" s="5">
        <f t="shared" si="62"/>
        <v>0</v>
      </c>
      <c r="N794" s="6"/>
      <c r="O794" s="16"/>
    </row>
    <row r="795" spans="3:15" ht="15">
      <c r="C795" s="1" t="s">
        <v>12</v>
      </c>
      <c r="D795" s="33"/>
      <c r="E795" s="10"/>
      <c r="F795" s="303"/>
      <c r="G795" s="256"/>
      <c r="H795" s="6"/>
      <c r="I795" s="8"/>
      <c r="J795" s="8"/>
      <c r="K795" s="8"/>
      <c r="L795" s="7">
        <f t="shared" si="61"/>
        <v>0</v>
      </c>
      <c r="M795" s="5">
        <f t="shared" si="62"/>
        <v>0</v>
      </c>
      <c r="N795" s="6"/>
      <c r="O795" s="16"/>
    </row>
    <row r="796" spans="3:15" ht="15">
      <c r="C796" s="1" t="s">
        <v>13</v>
      </c>
      <c r="D796" s="33"/>
      <c r="E796" s="10"/>
      <c r="F796" s="303"/>
      <c r="G796" s="256"/>
      <c r="H796" s="6"/>
      <c r="I796" s="8"/>
      <c r="J796" s="8"/>
      <c r="K796" s="8"/>
      <c r="L796" s="7">
        <f t="shared" si="61"/>
        <v>0</v>
      </c>
      <c r="M796" s="5">
        <f t="shared" si="62"/>
        <v>0</v>
      </c>
      <c r="N796" s="6"/>
      <c r="O796" s="16"/>
    </row>
    <row r="797" spans="3:15" ht="15">
      <c r="C797" s="1" t="s">
        <v>14</v>
      </c>
      <c r="D797" s="33"/>
      <c r="E797" s="10"/>
      <c r="F797" s="303"/>
      <c r="G797" s="256"/>
      <c r="H797" s="6"/>
      <c r="I797" s="8">
        <v>1</v>
      </c>
      <c r="J797" s="8"/>
      <c r="K797" s="8"/>
      <c r="L797" s="7">
        <f t="shared" si="61"/>
        <v>1</v>
      </c>
      <c r="M797" s="5">
        <f t="shared" si="62"/>
        <v>0.002840909090909091</v>
      </c>
      <c r="N797" s="6"/>
      <c r="O797" s="16"/>
    </row>
    <row r="798" spans="3:15" ht="15">
      <c r="C798" s="1" t="s">
        <v>15</v>
      </c>
      <c r="D798" s="33"/>
      <c r="E798" s="10"/>
      <c r="F798" s="303"/>
      <c r="G798" s="256"/>
      <c r="H798" s="6">
        <v>1</v>
      </c>
      <c r="I798" s="8"/>
      <c r="J798" s="8"/>
      <c r="K798" s="8"/>
      <c r="L798" s="7">
        <f t="shared" si="61"/>
        <v>1</v>
      </c>
      <c r="M798" s="5">
        <f t="shared" si="62"/>
        <v>0.03125</v>
      </c>
      <c r="N798" s="6"/>
      <c r="O798" s="16"/>
    </row>
    <row r="799" spans="3:15" ht="27" customHeight="1">
      <c r="C799" s="1" t="s">
        <v>16</v>
      </c>
      <c r="D799" s="33"/>
      <c r="E799" s="10"/>
      <c r="F799" s="356" t="s">
        <v>439</v>
      </c>
      <c r="G799" s="266"/>
      <c r="H799" s="6">
        <v>0</v>
      </c>
      <c r="I799" s="8">
        <v>0</v>
      </c>
      <c r="J799" s="8">
        <v>0</v>
      </c>
      <c r="K799" s="8">
        <v>0</v>
      </c>
      <c r="L799" s="7">
        <f t="shared" si="61"/>
        <v>0</v>
      </c>
      <c r="M799" s="5">
        <f t="shared" si="62"/>
        <v>0</v>
      </c>
      <c r="N799" s="6">
        <v>0</v>
      </c>
      <c r="O799" s="16">
        <v>0</v>
      </c>
    </row>
    <row r="800" spans="3:15" ht="15">
      <c r="C800" s="1"/>
      <c r="D800" s="33"/>
      <c r="E800" s="10"/>
      <c r="F800" s="303"/>
      <c r="G800" s="256"/>
      <c r="H800" s="6"/>
      <c r="I800" s="8"/>
      <c r="J800" s="8"/>
      <c r="K800" s="8"/>
      <c r="L800" s="7"/>
      <c r="M800" s="5"/>
      <c r="N800" s="6"/>
      <c r="O800" s="16"/>
    </row>
    <row r="801" spans="3:15" ht="15">
      <c r="C801" s="1" t="s">
        <v>17</v>
      </c>
      <c r="D801" s="33"/>
      <c r="E801" s="10"/>
      <c r="F801" s="303"/>
      <c r="G801" s="256"/>
      <c r="H801" s="6">
        <f>SUM(H783:H799)</f>
        <v>1</v>
      </c>
      <c r="I801" s="8">
        <f>SUM(I783:I799)</f>
        <v>6</v>
      </c>
      <c r="J801" s="8">
        <f>SUM(J783:J799)</f>
        <v>1</v>
      </c>
      <c r="K801" s="8">
        <f>SUM(K783:K799)</f>
        <v>0</v>
      </c>
      <c r="L801" s="7">
        <f>SUM(L783:L799)</f>
        <v>8</v>
      </c>
      <c r="M801" s="5">
        <f>+L801/I192</f>
        <v>0.0008866230743655104</v>
      </c>
      <c r="N801" s="6">
        <f>SUM(N783:N799)</f>
        <v>1</v>
      </c>
      <c r="O801" s="16">
        <f>SUM(O783:O799)</f>
        <v>124400</v>
      </c>
    </row>
    <row r="811" spans="3:4" ht="15">
      <c r="C811" s="257" t="s">
        <v>131</v>
      </c>
      <c r="D811" s="257"/>
    </row>
    <row r="812" spans="3:15" ht="15">
      <c r="C812" s="233"/>
      <c r="D812" s="244" t="s">
        <v>120</v>
      </c>
      <c r="E812" s="244"/>
      <c r="F812" s="244"/>
      <c r="G812" s="244"/>
      <c r="H812" s="245" t="s">
        <v>126</v>
      </c>
      <c r="I812" s="288"/>
      <c r="J812" s="288"/>
      <c r="K812" s="288"/>
      <c r="L812" s="292"/>
      <c r="M812" s="364" t="s">
        <v>128</v>
      </c>
      <c r="N812" s="245" t="s">
        <v>125</v>
      </c>
      <c r="O812" s="256"/>
    </row>
    <row r="813" spans="3:15" ht="15">
      <c r="C813" s="233"/>
      <c r="D813" s="205" t="s">
        <v>127</v>
      </c>
      <c r="E813" s="222" t="s">
        <v>119</v>
      </c>
      <c r="F813" s="246" t="s">
        <v>110</v>
      </c>
      <c r="G813" s="244"/>
      <c r="H813" s="205" t="s">
        <v>121</v>
      </c>
      <c r="I813" s="24" t="s">
        <v>122</v>
      </c>
      <c r="J813" s="24" t="s">
        <v>123</v>
      </c>
      <c r="K813" s="24" t="s">
        <v>124</v>
      </c>
      <c r="L813" s="207" t="s">
        <v>80</v>
      </c>
      <c r="M813" s="365"/>
      <c r="N813" s="205" t="s">
        <v>103</v>
      </c>
      <c r="O813" s="41" t="s">
        <v>129</v>
      </c>
    </row>
    <row r="814" spans="3:16" ht="15">
      <c r="C814" s="1" t="s">
        <v>0</v>
      </c>
      <c r="D814" s="224"/>
      <c r="E814" s="112"/>
      <c r="F814" s="303"/>
      <c r="G814" s="256"/>
      <c r="H814" s="6">
        <v>890</v>
      </c>
      <c r="I814" s="8">
        <v>54</v>
      </c>
      <c r="J814" s="8"/>
      <c r="K814" s="8"/>
      <c r="L814" s="7">
        <f>SUM(H814:K814)</f>
        <v>944</v>
      </c>
      <c r="M814" s="192">
        <f>+L814/I174</f>
        <v>0.2503314770617873</v>
      </c>
      <c r="N814" s="193"/>
      <c r="O814" s="194"/>
      <c r="P814" t="s">
        <v>430</v>
      </c>
    </row>
    <row r="815" spans="3:16" ht="15">
      <c r="C815" s="1" t="s">
        <v>1</v>
      </c>
      <c r="D815" s="224"/>
      <c r="E815" s="112"/>
      <c r="F815" s="303"/>
      <c r="G815" s="256"/>
      <c r="H815" s="6">
        <v>28</v>
      </c>
      <c r="I815" s="8"/>
      <c r="J815" s="8">
        <v>4</v>
      </c>
      <c r="K815" s="8"/>
      <c r="L815" s="7">
        <f>SUM(H815:K815)+25</f>
        <v>57</v>
      </c>
      <c r="M815" s="192">
        <f aca="true" t="shared" si="63" ref="M815:M830">+L815/I175</f>
        <v>0.2</v>
      </c>
      <c r="N815" s="6">
        <v>55</v>
      </c>
      <c r="O815" s="49">
        <v>4314000</v>
      </c>
      <c r="P815" s="135" t="s">
        <v>475</v>
      </c>
    </row>
    <row r="816" spans="3:15" ht="15">
      <c r="C816" s="1" t="s">
        <v>2</v>
      </c>
      <c r="D816" s="224" t="s">
        <v>323</v>
      </c>
      <c r="E816" s="224" t="s">
        <v>323</v>
      </c>
      <c r="F816" s="362" t="s">
        <v>325</v>
      </c>
      <c r="G816" s="363"/>
      <c r="H816" s="6">
        <v>117</v>
      </c>
      <c r="I816" s="8">
        <v>5</v>
      </c>
      <c r="J816" s="8">
        <v>29</v>
      </c>
      <c r="K816" s="8">
        <v>3</v>
      </c>
      <c r="L816" s="7">
        <f aca="true" t="shared" si="64" ref="L816:L830">SUM(H816:K816)</f>
        <v>154</v>
      </c>
      <c r="M816" s="192">
        <f t="shared" si="63"/>
        <v>0.33995584988962474</v>
      </c>
      <c r="N816" s="6">
        <v>115</v>
      </c>
      <c r="O816" s="49">
        <v>7079794</v>
      </c>
    </row>
    <row r="817" spans="3:15" ht="15">
      <c r="C817" s="1" t="s">
        <v>3</v>
      </c>
      <c r="D817" s="224"/>
      <c r="E817" s="112"/>
      <c r="F817" s="303"/>
      <c r="G817" s="256"/>
      <c r="H817" s="6">
        <v>7</v>
      </c>
      <c r="I817" s="8">
        <v>0</v>
      </c>
      <c r="J817" s="8">
        <v>5</v>
      </c>
      <c r="K817" s="8">
        <v>33</v>
      </c>
      <c r="L817" s="7">
        <f t="shared" si="64"/>
        <v>45</v>
      </c>
      <c r="M817" s="5">
        <f t="shared" si="63"/>
        <v>0.24193548387096775</v>
      </c>
      <c r="N817" s="6">
        <v>32</v>
      </c>
      <c r="O817" s="49">
        <v>4258000</v>
      </c>
    </row>
    <row r="818" spans="3:15" ht="15">
      <c r="C818" s="1" t="s">
        <v>4</v>
      </c>
      <c r="D818" s="224"/>
      <c r="E818" s="112"/>
      <c r="F818" s="361" t="s">
        <v>452</v>
      </c>
      <c r="G818" s="263"/>
      <c r="H818" s="6"/>
      <c r="I818" s="8"/>
      <c r="J818" s="8"/>
      <c r="K818" s="8"/>
      <c r="L818" s="7">
        <f t="shared" si="64"/>
        <v>0</v>
      </c>
      <c r="M818" s="5">
        <f t="shared" si="63"/>
        <v>0</v>
      </c>
      <c r="N818" s="6"/>
      <c r="O818" s="49"/>
    </row>
    <row r="819" spans="3:15" ht="15">
      <c r="C819" s="1" t="s">
        <v>5</v>
      </c>
      <c r="D819" s="224" t="s">
        <v>346</v>
      </c>
      <c r="E819" s="112" t="s">
        <v>347</v>
      </c>
      <c r="F819" s="303"/>
      <c r="G819" s="256"/>
      <c r="H819" s="6">
        <v>3</v>
      </c>
      <c r="I819" s="8">
        <v>1</v>
      </c>
      <c r="J819" s="8">
        <v>1</v>
      </c>
      <c r="K819" s="8">
        <v>0</v>
      </c>
      <c r="L819" s="7">
        <f t="shared" si="64"/>
        <v>5</v>
      </c>
      <c r="M819" s="5">
        <f t="shared" si="63"/>
        <v>0.04504504504504504</v>
      </c>
      <c r="N819" s="6">
        <v>3</v>
      </c>
      <c r="O819" s="49">
        <v>426581</v>
      </c>
    </row>
    <row r="820" spans="3:15" ht="15">
      <c r="C820" s="1" t="s">
        <v>6</v>
      </c>
      <c r="D820" s="224"/>
      <c r="E820" s="112"/>
      <c r="F820" s="303"/>
      <c r="G820" s="256"/>
      <c r="H820" s="6">
        <v>102</v>
      </c>
      <c r="I820" s="8">
        <v>2</v>
      </c>
      <c r="J820" s="8">
        <v>17</v>
      </c>
      <c r="K820" s="8">
        <v>13</v>
      </c>
      <c r="L820" s="7">
        <f t="shared" si="64"/>
        <v>134</v>
      </c>
      <c r="M820" s="5">
        <f t="shared" si="63"/>
        <v>0.27235772357723576</v>
      </c>
      <c r="N820" s="6">
        <v>80</v>
      </c>
      <c r="O820" s="49">
        <v>4455000</v>
      </c>
    </row>
    <row r="821" spans="3:16" ht="15">
      <c r="C821" s="1" t="s">
        <v>7</v>
      </c>
      <c r="D821" s="224"/>
      <c r="E821" s="112"/>
      <c r="F821" s="361" t="s">
        <v>363</v>
      </c>
      <c r="G821" s="263"/>
      <c r="H821" s="6">
        <v>142</v>
      </c>
      <c r="I821" s="8">
        <v>0</v>
      </c>
      <c r="J821" s="8">
        <v>25</v>
      </c>
      <c r="K821" s="8">
        <v>0</v>
      </c>
      <c r="L821" s="7">
        <f>SUM(H821:K821)+210</f>
        <v>377</v>
      </c>
      <c r="M821" s="5">
        <f t="shared" si="63"/>
        <v>0.7585513078470825</v>
      </c>
      <c r="N821" s="6">
        <v>369</v>
      </c>
      <c r="O821" s="49">
        <v>62136000</v>
      </c>
      <c r="P821" s="135" t="s">
        <v>364</v>
      </c>
    </row>
    <row r="822" spans="3:15" ht="15">
      <c r="C822" s="1" t="s">
        <v>8</v>
      </c>
      <c r="D822" s="224"/>
      <c r="E822" s="112"/>
      <c r="F822" s="303"/>
      <c r="G822" s="256"/>
      <c r="H822" s="6">
        <v>24</v>
      </c>
      <c r="I822" s="8">
        <v>1</v>
      </c>
      <c r="J822" s="8">
        <v>12</v>
      </c>
      <c r="K822" s="8"/>
      <c r="L822" s="7">
        <f t="shared" si="64"/>
        <v>37</v>
      </c>
      <c r="M822" s="5">
        <f t="shared" si="63"/>
        <v>0.3217391304347826</v>
      </c>
      <c r="N822" s="6">
        <v>26</v>
      </c>
      <c r="O822" s="49">
        <v>2856067</v>
      </c>
    </row>
    <row r="823" spans="3:15" ht="15">
      <c r="C823" s="1" t="s">
        <v>9</v>
      </c>
      <c r="D823" s="224" t="s">
        <v>381</v>
      </c>
      <c r="E823" s="112" t="s">
        <v>382</v>
      </c>
      <c r="F823" s="303"/>
      <c r="G823" s="256"/>
      <c r="H823" s="6">
        <v>6</v>
      </c>
      <c r="I823" s="8">
        <v>2</v>
      </c>
      <c r="J823" s="8">
        <v>0</v>
      </c>
      <c r="K823" s="8">
        <v>5</v>
      </c>
      <c r="L823" s="7">
        <f t="shared" si="64"/>
        <v>13</v>
      </c>
      <c r="M823" s="5">
        <f t="shared" si="63"/>
        <v>0.23636363636363636</v>
      </c>
      <c r="N823" s="6">
        <v>10</v>
      </c>
      <c r="O823" s="49">
        <v>3223000</v>
      </c>
    </row>
    <row r="824" spans="3:15" ht="24.75" customHeight="1">
      <c r="C824" s="1" t="s">
        <v>10</v>
      </c>
      <c r="D824" s="224" t="s">
        <v>390</v>
      </c>
      <c r="E824" s="112"/>
      <c r="F824" s="360" t="s">
        <v>391</v>
      </c>
      <c r="G824" s="269"/>
      <c r="H824" s="6">
        <v>1</v>
      </c>
      <c r="I824" s="8"/>
      <c r="J824" s="8"/>
      <c r="K824" s="8"/>
      <c r="L824" s="7">
        <f t="shared" si="64"/>
        <v>1</v>
      </c>
      <c r="M824" s="5">
        <f t="shared" si="63"/>
        <v>0.07142857142857142</v>
      </c>
      <c r="N824" s="6">
        <v>1</v>
      </c>
      <c r="O824" s="49">
        <v>31200</v>
      </c>
    </row>
    <row r="825" spans="3:15" ht="15">
      <c r="C825" s="1" t="s">
        <v>11</v>
      </c>
      <c r="D825" s="224"/>
      <c r="E825" s="112"/>
      <c r="F825" s="303"/>
      <c r="G825" s="256"/>
      <c r="H825" s="6">
        <v>49</v>
      </c>
      <c r="I825" s="8">
        <v>1</v>
      </c>
      <c r="J825" s="8">
        <v>9</v>
      </c>
      <c r="K825" s="8">
        <v>0</v>
      </c>
      <c r="L825" s="7">
        <f t="shared" si="64"/>
        <v>59</v>
      </c>
      <c r="M825" s="5">
        <f t="shared" si="63"/>
        <v>0.025574338968357174</v>
      </c>
      <c r="N825" s="6">
        <v>60</v>
      </c>
      <c r="O825" s="49">
        <v>8744781</v>
      </c>
    </row>
    <row r="826" spans="3:16" ht="15">
      <c r="C826" s="1" t="s">
        <v>12</v>
      </c>
      <c r="D826" s="224"/>
      <c r="E826" s="112"/>
      <c r="F826" s="303"/>
      <c r="G826" s="256"/>
      <c r="H826" s="6">
        <v>12</v>
      </c>
      <c r="I826" s="8">
        <v>0</v>
      </c>
      <c r="J826" s="8">
        <v>3</v>
      </c>
      <c r="K826" s="8"/>
      <c r="L826" s="7">
        <f>SUM(H826:K826)+22</f>
        <v>37</v>
      </c>
      <c r="M826" s="5">
        <f t="shared" si="63"/>
        <v>0.4868421052631579</v>
      </c>
      <c r="N826" s="6">
        <v>16</v>
      </c>
      <c r="O826" s="49">
        <v>1147000</v>
      </c>
      <c r="P826" s="135" t="s">
        <v>420</v>
      </c>
    </row>
    <row r="827" spans="3:15" ht="15">
      <c r="C827" s="1" t="s">
        <v>13</v>
      </c>
      <c r="D827" s="224"/>
      <c r="E827" s="112"/>
      <c r="F827" s="303"/>
      <c r="G827" s="256"/>
      <c r="H827" s="6">
        <v>22</v>
      </c>
      <c r="I827" s="8"/>
      <c r="J827" s="8">
        <v>3</v>
      </c>
      <c r="K827" s="8"/>
      <c r="L827" s="7">
        <f>SUM(H827:K827)</f>
        <v>25</v>
      </c>
      <c r="M827" s="5">
        <f t="shared" si="63"/>
        <v>0.3125</v>
      </c>
      <c r="N827" s="6">
        <v>25</v>
      </c>
      <c r="O827" s="49">
        <v>1240308</v>
      </c>
    </row>
    <row r="828" spans="3:16" ht="15">
      <c r="C828" s="1" t="s">
        <v>14</v>
      </c>
      <c r="D828" s="224"/>
      <c r="E828" s="112"/>
      <c r="F828" s="303"/>
      <c r="G828" s="256"/>
      <c r="H828" s="6">
        <v>35</v>
      </c>
      <c r="I828" s="8"/>
      <c r="J828" s="8"/>
      <c r="K828" s="8"/>
      <c r="L828" s="7">
        <f>SUM(H828:K828)+6</f>
        <v>41</v>
      </c>
      <c r="M828" s="5">
        <f t="shared" si="63"/>
        <v>0.11647727272727272</v>
      </c>
      <c r="N828" s="6">
        <v>41</v>
      </c>
      <c r="O828" s="49">
        <v>2632000</v>
      </c>
      <c r="P828" s="135" t="s">
        <v>421</v>
      </c>
    </row>
    <row r="829" spans="3:15" ht="15">
      <c r="C829" s="1" t="s">
        <v>15</v>
      </c>
      <c r="D829" s="224"/>
      <c r="E829" s="112"/>
      <c r="F829" s="303"/>
      <c r="G829" s="256"/>
      <c r="H829" s="6"/>
      <c r="I829" s="8"/>
      <c r="J829" s="8"/>
      <c r="K829" s="8"/>
      <c r="L829" s="7">
        <f t="shared" si="64"/>
        <v>0</v>
      </c>
      <c r="M829" s="5">
        <f t="shared" si="63"/>
        <v>0</v>
      </c>
      <c r="N829" s="6"/>
      <c r="O829" s="49"/>
    </row>
    <row r="830" spans="3:15" ht="25.5" customHeight="1">
      <c r="C830" s="1" t="s">
        <v>16</v>
      </c>
      <c r="D830" s="224"/>
      <c r="E830" s="112"/>
      <c r="F830" s="356" t="s">
        <v>439</v>
      </c>
      <c r="G830" s="266"/>
      <c r="H830" s="6">
        <v>0</v>
      </c>
      <c r="I830" s="8">
        <v>1</v>
      </c>
      <c r="J830" s="8">
        <v>1</v>
      </c>
      <c r="K830" s="8">
        <v>0</v>
      </c>
      <c r="L830" s="7">
        <f t="shared" si="64"/>
        <v>2</v>
      </c>
      <c r="M830" s="5">
        <f t="shared" si="63"/>
        <v>0.01818181818181818</v>
      </c>
      <c r="N830" s="6">
        <v>0</v>
      </c>
      <c r="O830" s="49">
        <v>0</v>
      </c>
    </row>
    <row r="831" spans="3:15" ht="15">
      <c r="C831" s="1"/>
      <c r="D831" s="224"/>
      <c r="E831" s="112"/>
      <c r="F831" s="303"/>
      <c r="G831" s="256"/>
      <c r="H831" s="6"/>
      <c r="I831" s="8"/>
      <c r="J831" s="8"/>
      <c r="K831" s="8"/>
      <c r="L831" s="7"/>
      <c r="M831" s="5"/>
      <c r="N831" s="6"/>
      <c r="O831" s="49"/>
    </row>
    <row r="832" spans="3:15" ht="15">
      <c r="C832" s="1" t="s">
        <v>17</v>
      </c>
      <c r="D832" s="224"/>
      <c r="E832" s="112"/>
      <c r="F832" s="303"/>
      <c r="G832" s="256"/>
      <c r="H832" s="6">
        <f>SUM(H814:H830)</f>
        <v>1438</v>
      </c>
      <c r="I832" s="8">
        <f>SUM(I814:I830)</f>
        <v>67</v>
      </c>
      <c r="J832" s="8">
        <f>SUM(J814:J830)</f>
        <v>109</v>
      </c>
      <c r="K832" s="8">
        <f>SUM(K814:K830)</f>
        <v>54</v>
      </c>
      <c r="L832" s="7">
        <f>SUM(L814:L830)</f>
        <v>1931</v>
      </c>
      <c r="M832" s="5">
        <f>+L832/I192</f>
        <v>0.21400864457497507</v>
      </c>
      <c r="N832" s="6">
        <f>SUM(N814:N830)</f>
        <v>833</v>
      </c>
      <c r="O832" s="49">
        <f>SUM(O814:O830)</f>
        <v>102543731</v>
      </c>
    </row>
    <row r="833" spans="3:15" ht="15">
      <c r="C833" s="19"/>
      <c r="D833" s="166"/>
      <c r="E833" s="166"/>
      <c r="F833" s="218"/>
      <c r="G833" s="218"/>
      <c r="H833" s="20"/>
      <c r="I833" s="20"/>
      <c r="J833" s="20"/>
      <c r="K833" s="20"/>
      <c r="L833" s="142"/>
      <c r="M833" s="167"/>
      <c r="N833" s="142"/>
      <c r="O833" s="168"/>
    </row>
    <row r="834" spans="3:15" ht="15">
      <c r="C834" s="357" t="s">
        <v>474</v>
      </c>
      <c r="D834" s="232"/>
      <c r="E834" s="232"/>
      <c r="F834" s="232"/>
      <c r="G834" s="232"/>
      <c r="H834" s="232"/>
      <c r="I834" s="232"/>
      <c r="J834" s="232"/>
      <c r="K834" s="232"/>
      <c r="L834" s="232"/>
      <c r="M834" s="232"/>
      <c r="N834" s="232"/>
      <c r="O834" s="232"/>
    </row>
    <row r="835" spans="3:15" ht="15">
      <c r="C835" s="204"/>
      <c r="D835" s="202"/>
      <c r="E835" s="202"/>
      <c r="F835" s="202"/>
      <c r="G835" s="202"/>
      <c r="H835" s="202"/>
      <c r="I835" s="202"/>
      <c r="J835" s="202"/>
      <c r="K835" s="202"/>
      <c r="L835" s="202"/>
      <c r="M835" s="202"/>
      <c r="N835" s="202"/>
      <c r="O835" s="202"/>
    </row>
    <row r="836" spans="3:15" ht="15">
      <c r="C836" s="204"/>
      <c r="D836" s="202"/>
      <c r="E836" s="202"/>
      <c r="F836" s="202"/>
      <c r="G836" s="202"/>
      <c r="H836" s="202"/>
      <c r="I836" s="202"/>
      <c r="J836" s="227" t="s">
        <v>491</v>
      </c>
      <c r="K836" s="202"/>
      <c r="L836" s="202"/>
      <c r="M836" s="202"/>
      <c r="N836" s="202"/>
      <c r="O836" s="202"/>
    </row>
    <row r="837" spans="3:15" ht="15">
      <c r="C837" s="19"/>
      <c r="D837" s="166"/>
      <c r="E837" s="166"/>
      <c r="F837" s="218"/>
      <c r="G837" s="218"/>
      <c r="H837" s="20"/>
      <c r="I837" s="20"/>
      <c r="J837" s="20"/>
      <c r="K837" s="20"/>
      <c r="L837" s="20"/>
      <c r="M837" s="26"/>
      <c r="N837" s="20"/>
      <c r="O837" s="55"/>
    </row>
    <row r="838" spans="3:15" ht="15">
      <c r="C838" s="19"/>
      <c r="D838" s="166"/>
      <c r="E838" s="166"/>
      <c r="F838" s="218"/>
      <c r="G838" s="218"/>
      <c r="H838" s="20"/>
      <c r="I838" s="20"/>
      <c r="J838" s="20"/>
      <c r="K838" s="20"/>
      <c r="L838" s="20"/>
      <c r="M838" s="26"/>
      <c r="N838" s="20"/>
      <c r="O838" s="55"/>
    </row>
    <row r="839" spans="3:15" ht="15">
      <c r="C839" s="349" t="s">
        <v>423</v>
      </c>
      <c r="D839" s="257"/>
      <c r="L839" s="218"/>
      <c r="M839" s="218"/>
      <c r="N839" s="218"/>
      <c r="O839" s="218"/>
    </row>
    <row r="840" spans="3:5" ht="15">
      <c r="C840" s="233"/>
      <c r="D840" s="358" t="s">
        <v>422</v>
      </c>
      <c r="E840" s="276" t="s">
        <v>373</v>
      </c>
    </row>
    <row r="841" spans="3:5" ht="15">
      <c r="C841" s="233"/>
      <c r="D841" s="359"/>
      <c r="E841" s="276"/>
    </row>
    <row r="842" spans="3:5" ht="15">
      <c r="C842" s="1" t="s">
        <v>0</v>
      </c>
      <c r="D842" s="183">
        <f aca="true" t="shared" si="65" ref="D842:D858">+N814/L814</f>
        <v>0</v>
      </c>
      <c r="E842" s="184" t="e">
        <f aca="true" t="shared" si="66" ref="E842:E858">+O814/N814</f>
        <v>#DIV/0!</v>
      </c>
    </row>
    <row r="843" spans="3:5" ht="15">
      <c r="C843" s="1" t="s">
        <v>1</v>
      </c>
      <c r="D843" s="192">
        <f t="shared" si="65"/>
        <v>0.9649122807017544</v>
      </c>
      <c r="E843" s="196">
        <f t="shared" si="66"/>
        <v>78436.36363636363</v>
      </c>
    </row>
    <row r="844" spans="3:5" ht="15">
      <c r="C844" s="1" t="s">
        <v>2</v>
      </c>
      <c r="D844" s="192">
        <f t="shared" si="65"/>
        <v>0.7467532467532467</v>
      </c>
      <c r="E844" s="196">
        <f t="shared" si="66"/>
        <v>61563.42608695652</v>
      </c>
    </row>
    <row r="845" spans="3:5" ht="15">
      <c r="C845" s="1" t="s">
        <v>3</v>
      </c>
      <c r="D845" s="192">
        <f t="shared" si="65"/>
        <v>0.7111111111111111</v>
      </c>
      <c r="E845" s="196">
        <f t="shared" si="66"/>
        <v>133062.5</v>
      </c>
    </row>
    <row r="846" spans="3:5" ht="15">
      <c r="C846" s="1" t="s">
        <v>4</v>
      </c>
      <c r="D846" s="183" t="e">
        <f t="shared" si="65"/>
        <v>#DIV/0!</v>
      </c>
      <c r="E846" s="184" t="e">
        <f t="shared" si="66"/>
        <v>#DIV/0!</v>
      </c>
    </row>
    <row r="847" spans="3:5" ht="15">
      <c r="C847" s="1" t="s">
        <v>5</v>
      </c>
      <c r="D847" s="192">
        <f t="shared" si="65"/>
        <v>0.6</v>
      </c>
      <c r="E847" s="196">
        <f t="shared" si="66"/>
        <v>142193.66666666666</v>
      </c>
    </row>
    <row r="848" spans="3:5" ht="15">
      <c r="C848" s="1" t="s">
        <v>6</v>
      </c>
      <c r="D848" s="192">
        <f t="shared" si="65"/>
        <v>0.5970149253731343</v>
      </c>
      <c r="E848" s="196">
        <f t="shared" si="66"/>
        <v>55687.5</v>
      </c>
    </row>
    <row r="849" spans="3:5" ht="15">
      <c r="C849" s="1" t="s">
        <v>7</v>
      </c>
      <c r="D849" s="192">
        <f t="shared" si="65"/>
        <v>0.9787798408488063</v>
      </c>
      <c r="E849" s="196">
        <f t="shared" si="66"/>
        <v>168390.24390243902</v>
      </c>
    </row>
    <row r="850" spans="3:5" ht="15">
      <c r="C850" s="1" t="s">
        <v>8</v>
      </c>
      <c r="D850" s="192">
        <f t="shared" si="65"/>
        <v>0.7027027027027027</v>
      </c>
      <c r="E850" s="196">
        <f t="shared" si="66"/>
        <v>109848.73076923077</v>
      </c>
    </row>
    <row r="851" spans="3:5" ht="15">
      <c r="C851" s="1" t="s">
        <v>9</v>
      </c>
      <c r="D851" s="192">
        <f t="shared" si="65"/>
        <v>0.7692307692307693</v>
      </c>
      <c r="E851" s="196">
        <f t="shared" si="66"/>
        <v>322300</v>
      </c>
    </row>
    <row r="852" spans="3:5" ht="15">
      <c r="C852" s="1" t="s">
        <v>10</v>
      </c>
      <c r="D852" s="192">
        <f t="shared" si="65"/>
        <v>1</v>
      </c>
      <c r="E852" s="196">
        <f t="shared" si="66"/>
        <v>31200</v>
      </c>
    </row>
    <row r="853" spans="3:5" ht="15">
      <c r="C853" s="1" t="s">
        <v>11</v>
      </c>
      <c r="D853" s="192">
        <f t="shared" si="65"/>
        <v>1.0169491525423728</v>
      </c>
      <c r="E853" s="196">
        <f t="shared" si="66"/>
        <v>145746.35</v>
      </c>
    </row>
    <row r="854" spans="3:5" ht="15">
      <c r="C854" s="1" t="s">
        <v>12</v>
      </c>
      <c r="D854" s="192">
        <f t="shared" si="65"/>
        <v>0.43243243243243246</v>
      </c>
      <c r="E854" s="196">
        <f t="shared" si="66"/>
        <v>71687.5</v>
      </c>
    </row>
    <row r="855" spans="3:5" ht="15">
      <c r="C855" s="1" t="s">
        <v>13</v>
      </c>
      <c r="D855" s="192">
        <f t="shared" si="65"/>
        <v>1</v>
      </c>
      <c r="E855" s="196">
        <f t="shared" si="66"/>
        <v>49612.32</v>
      </c>
    </row>
    <row r="856" spans="3:5" ht="15">
      <c r="C856" s="1" t="s">
        <v>14</v>
      </c>
      <c r="D856" s="192">
        <f t="shared" si="65"/>
        <v>1</v>
      </c>
      <c r="E856" s="196">
        <f t="shared" si="66"/>
        <v>64195.12195121951</v>
      </c>
    </row>
    <row r="857" spans="3:5" ht="15">
      <c r="C857" s="1" t="s">
        <v>15</v>
      </c>
      <c r="D857" s="183" t="e">
        <f t="shared" si="65"/>
        <v>#DIV/0!</v>
      </c>
      <c r="E857" s="184" t="e">
        <f t="shared" si="66"/>
        <v>#DIV/0!</v>
      </c>
    </row>
    <row r="858" spans="3:5" ht="15">
      <c r="C858" s="1" t="s">
        <v>16</v>
      </c>
      <c r="D858" s="183">
        <f t="shared" si="65"/>
        <v>0</v>
      </c>
      <c r="E858" s="184" t="e">
        <f t="shared" si="66"/>
        <v>#DIV/0!</v>
      </c>
    </row>
    <row r="859" spans="3:5" ht="15">
      <c r="C859" s="1"/>
      <c r="D859" s="5"/>
      <c r="E859" s="4"/>
    </row>
    <row r="860" spans="3:5" ht="15">
      <c r="C860" s="1" t="s">
        <v>17</v>
      </c>
      <c r="D860" s="5">
        <f>+N832/L832</f>
        <v>0.4313827032625583</v>
      </c>
      <c r="E860" s="4">
        <f>+O832/N832</f>
        <v>123101.71788715487</v>
      </c>
    </row>
    <row r="922" ht="15">
      <c r="J922" s="225" t="s">
        <v>492</v>
      </c>
    </row>
    <row r="925" spans="3:8" ht="15">
      <c r="C925" s="232" t="s">
        <v>132</v>
      </c>
      <c r="D925" s="232"/>
      <c r="E925" s="232"/>
      <c r="F925" s="232"/>
      <c r="G925" s="202"/>
      <c r="H925" s="202"/>
    </row>
    <row r="926" spans="3:8" ht="15">
      <c r="C926" s="232" t="s">
        <v>133</v>
      </c>
      <c r="D926" s="232"/>
      <c r="E926" s="232"/>
      <c r="F926" s="232"/>
      <c r="G926" s="202"/>
      <c r="H926" s="202"/>
    </row>
    <row r="927" spans="3:5" ht="15">
      <c r="C927" s="257" t="s">
        <v>138</v>
      </c>
      <c r="D927" s="257"/>
      <c r="E927" s="257"/>
    </row>
    <row r="928" spans="3:13" ht="15">
      <c r="C928" s="233"/>
      <c r="D928" s="245" t="s">
        <v>136</v>
      </c>
      <c r="E928" s="288"/>
      <c r="F928" s="288"/>
      <c r="G928" s="288"/>
      <c r="H928" s="292"/>
      <c r="I928" s="350" t="s">
        <v>299</v>
      </c>
      <c r="J928" s="255"/>
      <c r="K928" s="255"/>
      <c r="L928" s="255"/>
      <c r="M928" s="256"/>
    </row>
    <row r="929" spans="3:13" ht="15">
      <c r="C929" s="233"/>
      <c r="D929" s="216" t="s">
        <v>158</v>
      </c>
      <c r="E929" s="37" t="s">
        <v>134</v>
      </c>
      <c r="F929" s="43" t="s">
        <v>135</v>
      </c>
      <c r="G929" s="212" t="s">
        <v>140</v>
      </c>
      <c r="H929" s="18" t="s">
        <v>142</v>
      </c>
      <c r="I929" s="216" t="s">
        <v>158</v>
      </c>
      <c r="J929" s="37" t="s">
        <v>134</v>
      </c>
      <c r="K929" s="43" t="s">
        <v>135</v>
      </c>
      <c r="L929" s="212" t="s">
        <v>139</v>
      </c>
      <c r="M929" s="18" t="s">
        <v>141</v>
      </c>
    </row>
    <row r="930" spans="3:13" ht="15">
      <c r="C930" s="1" t="s">
        <v>0</v>
      </c>
      <c r="D930" s="6">
        <v>121300</v>
      </c>
      <c r="E930" s="8">
        <v>35100</v>
      </c>
      <c r="F930" s="7">
        <v>32600</v>
      </c>
      <c r="G930" s="36">
        <f>SUM(D930:F930)</f>
        <v>189000</v>
      </c>
      <c r="H930" s="22">
        <f>+G930/1000000</f>
        <v>0.189</v>
      </c>
      <c r="I930" s="6">
        <v>130000</v>
      </c>
      <c r="J930" s="8">
        <v>37800</v>
      </c>
      <c r="K930" s="7"/>
      <c r="L930" s="36">
        <f>SUM(I930:K930)</f>
        <v>167800</v>
      </c>
      <c r="M930" s="22">
        <f>+L930/1000000</f>
        <v>0.1678</v>
      </c>
    </row>
    <row r="931" spans="3:13" ht="15">
      <c r="C931" s="1" t="s">
        <v>1</v>
      </c>
      <c r="D931" s="6">
        <v>112900</v>
      </c>
      <c r="E931" s="8">
        <v>28400</v>
      </c>
      <c r="F931" s="7">
        <v>24800</v>
      </c>
      <c r="G931" s="36">
        <f aca="true" t="shared" si="67" ref="G931:G946">SUM(D931:F931)</f>
        <v>166100</v>
      </c>
      <c r="H931" s="22">
        <f aca="true" t="shared" si="68" ref="H931:H946">+G931/1000000</f>
        <v>0.1661</v>
      </c>
      <c r="I931" s="6">
        <v>124300</v>
      </c>
      <c r="J931" s="8">
        <v>31100</v>
      </c>
      <c r="K931" s="7"/>
      <c r="L931" s="36">
        <f aca="true" t="shared" si="69" ref="L931:L946">SUM(I931:K931)</f>
        <v>155400</v>
      </c>
      <c r="M931" s="22">
        <f aca="true" t="shared" si="70" ref="M931:M946">+L931/1000000</f>
        <v>0.1554</v>
      </c>
    </row>
    <row r="932" spans="3:13" ht="15">
      <c r="C932" s="1" t="s">
        <v>2</v>
      </c>
      <c r="D932" s="6">
        <v>112800</v>
      </c>
      <c r="E932" s="8">
        <v>32500</v>
      </c>
      <c r="F932" s="7">
        <v>25600</v>
      </c>
      <c r="G932" s="36">
        <f t="shared" si="67"/>
        <v>170900</v>
      </c>
      <c r="H932" s="22">
        <f t="shared" si="68"/>
        <v>0.1709</v>
      </c>
      <c r="I932" s="6"/>
      <c r="J932" s="8"/>
      <c r="K932" s="7"/>
      <c r="L932" s="36">
        <f t="shared" si="69"/>
        <v>0</v>
      </c>
      <c r="M932" s="22">
        <f t="shared" si="70"/>
        <v>0</v>
      </c>
    </row>
    <row r="933" spans="3:13" ht="15">
      <c r="C933" s="1" t="s">
        <v>3</v>
      </c>
      <c r="D933" s="6">
        <v>99600</v>
      </c>
      <c r="E933" s="8">
        <v>29500</v>
      </c>
      <c r="F933" s="7">
        <v>22000</v>
      </c>
      <c r="G933" s="36">
        <f t="shared" si="67"/>
        <v>151100</v>
      </c>
      <c r="H933" s="22">
        <f t="shared" si="68"/>
        <v>0.1511</v>
      </c>
      <c r="I933" s="6">
        <v>111100</v>
      </c>
      <c r="J933" s="8">
        <v>32600</v>
      </c>
      <c r="K933" s="7"/>
      <c r="L933" s="36">
        <f t="shared" si="69"/>
        <v>143700</v>
      </c>
      <c r="M933" s="22">
        <f t="shared" si="70"/>
        <v>0.1437</v>
      </c>
    </row>
    <row r="934" spans="3:13" ht="15">
      <c r="C934" s="1" t="s">
        <v>4</v>
      </c>
      <c r="D934" s="6">
        <v>16000</v>
      </c>
      <c r="E934" s="8">
        <v>34000</v>
      </c>
      <c r="F934" s="7">
        <v>23000</v>
      </c>
      <c r="G934" s="36">
        <f t="shared" si="67"/>
        <v>73000</v>
      </c>
      <c r="H934" s="22">
        <f t="shared" si="68"/>
        <v>0.073</v>
      </c>
      <c r="I934" s="6">
        <v>115500</v>
      </c>
      <c r="J934" s="8">
        <v>37000</v>
      </c>
      <c r="K934" s="7"/>
      <c r="L934" s="36">
        <f t="shared" si="69"/>
        <v>152500</v>
      </c>
      <c r="M934" s="22">
        <f t="shared" si="70"/>
        <v>0.1525</v>
      </c>
    </row>
    <row r="935" spans="3:13" ht="15">
      <c r="C935" s="1" t="s">
        <v>5</v>
      </c>
      <c r="D935" s="6">
        <v>96300</v>
      </c>
      <c r="E935" s="8">
        <v>35900</v>
      </c>
      <c r="F935" s="7">
        <v>21300</v>
      </c>
      <c r="G935" s="36">
        <f t="shared" si="67"/>
        <v>153500</v>
      </c>
      <c r="H935" s="22">
        <f t="shared" si="68"/>
        <v>0.1535</v>
      </c>
      <c r="I935" s="6"/>
      <c r="J935" s="8"/>
      <c r="K935" s="7"/>
      <c r="L935" s="36">
        <f t="shared" si="69"/>
        <v>0</v>
      </c>
      <c r="M935" s="22">
        <f t="shared" si="70"/>
        <v>0</v>
      </c>
    </row>
    <row r="936" spans="3:13" ht="15">
      <c r="C936" s="1" t="s">
        <v>6</v>
      </c>
      <c r="D936" s="6">
        <v>106400</v>
      </c>
      <c r="E936" s="8">
        <v>35500</v>
      </c>
      <c r="F936" s="7">
        <v>24000</v>
      </c>
      <c r="G936" s="36">
        <f t="shared" si="67"/>
        <v>165900</v>
      </c>
      <c r="H936" s="22">
        <f t="shared" si="68"/>
        <v>0.1659</v>
      </c>
      <c r="I936" s="6">
        <v>117900</v>
      </c>
      <c r="J936" s="8">
        <v>38400</v>
      </c>
      <c r="K936" s="7"/>
      <c r="L936" s="36">
        <f t="shared" si="69"/>
        <v>156300</v>
      </c>
      <c r="M936" s="22">
        <f t="shared" si="70"/>
        <v>0.1563</v>
      </c>
    </row>
    <row r="937" spans="3:13" ht="15">
      <c r="C937" s="1" t="s">
        <v>7</v>
      </c>
      <c r="D937" s="6">
        <v>107310</v>
      </c>
      <c r="E937" s="8">
        <v>29740</v>
      </c>
      <c r="F937" s="7">
        <v>26740</v>
      </c>
      <c r="G937" s="36">
        <f t="shared" si="67"/>
        <v>163790</v>
      </c>
      <c r="H937" s="22">
        <f t="shared" si="68"/>
        <v>0.16379</v>
      </c>
      <c r="I937" s="6">
        <v>119010</v>
      </c>
      <c r="J937" s="8">
        <v>32740</v>
      </c>
      <c r="K937" s="7"/>
      <c r="L937" s="36">
        <f t="shared" si="69"/>
        <v>151750</v>
      </c>
      <c r="M937" s="22">
        <f t="shared" si="70"/>
        <v>0.15175</v>
      </c>
    </row>
    <row r="938" spans="3:13" ht="15">
      <c r="C938" s="1" t="s">
        <v>8</v>
      </c>
      <c r="D938" s="6">
        <v>175600</v>
      </c>
      <c r="E938" s="8">
        <v>40000</v>
      </c>
      <c r="F938" s="7">
        <v>28700</v>
      </c>
      <c r="G938" s="36">
        <f t="shared" si="67"/>
        <v>244300</v>
      </c>
      <c r="H938" s="22">
        <f t="shared" si="68"/>
        <v>0.2443</v>
      </c>
      <c r="I938" s="6">
        <v>119600</v>
      </c>
      <c r="J938" s="8">
        <v>27000</v>
      </c>
      <c r="K938" s="7"/>
      <c r="L938" s="36">
        <f t="shared" si="69"/>
        <v>146600</v>
      </c>
      <c r="M938" s="22">
        <f t="shared" si="70"/>
        <v>0.1466</v>
      </c>
    </row>
    <row r="939" spans="3:13" ht="15">
      <c r="C939" s="1" t="s">
        <v>9</v>
      </c>
      <c r="D939" s="6">
        <v>106500</v>
      </c>
      <c r="E939" s="8">
        <v>48500</v>
      </c>
      <c r="F939" s="7">
        <v>34000</v>
      </c>
      <c r="G939" s="36">
        <f t="shared" si="67"/>
        <v>189000</v>
      </c>
      <c r="H939" s="22">
        <f t="shared" si="68"/>
        <v>0.189</v>
      </c>
      <c r="I939" s="6">
        <v>115000</v>
      </c>
      <c r="J939" s="8">
        <v>52000</v>
      </c>
      <c r="K939" s="7"/>
      <c r="L939" s="36">
        <f t="shared" si="69"/>
        <v>167000</v>
      </c>
      <c r="M939" s="22">
        <f t="shared" si="70"/>
        <v>0.167</v>
      </c>
    </row>
    <row r="940" spans="3:13" ht="15.75" thickBot="1">
      <c r="C940" s="1" t="s">
        <v>10</v>
      </c>
      <c r="D940" s="139">
        <v>78000</v>
      </c>
      <c r="E940" s="140">
        <v>38300</v>
      </c>
      <c r="F940" s="141">
        <v>25100</v>
      </c>
      <c r="G940" s="142">
        <f t="shared" si="67"/>
        <v>141400</v>
      </c>
      <c r="H940" s="143">
        <f t="shared" si="68"/>
        <v>0.1414</v>
      </c>
      <c r="I940" s="6">
        <v>86200</v>
      </c>
      <c r="J940" s="8">
        <v>42200</v>
      </c>
      <c r="K940" s="7"/>
      <c r="L940" s="36">
        <f t="shared" si="69"/>
        <v>128400</v>
      </c>
      <c r="M940" s="22">
        <f t="shared" si="70"/>
        <v>0.1284</v>
      </c>
    </row>
    <row r="941" spans="3:13" ht="15.75" thickBot="1">
      <c r="C941" s="224" t="s">
        <v>398</v>
      </c>
      <c r="D941" s="153">
        <v>103200</v>
      </c>
      <c r="E941" s="149">
        <v>32700</v>
      </c>
      <c r="F941" s="150">
        <v>24300</v>
      </c>
      <c r="G941" s="151">
        <f t="shared" si="67"/>
        <v>160200</v>
      </c>
      <c r="H941" s="152">
        <f t="shared" si="68"/>
        <v>0.1602</v>
      </c>
      <c r="I941" s="36">
        <v>114000</v>
      </c>
      <c r="J941" s="8">
        <v>36300</v>
      </c>
      <c r="K941" s="7"/>
      <c r="L941" s="36">
        <f t="shared" si="69"/>
        <v>150300</v>
      </c>
      <c r="M941" s="22">
        <f t="shared" si="70"/>
        <v>0.1503</v>
      </c>
    </row>
    <row r="942" spans="3:13" ht="15">
      <c r="C942" s="1" t="s">
        <v>12</v>
      </c>
      <c r="D942" s="144">
        <v>166200</v>
      </c>
      <c r="E942" s="145">
        <v>45000</v>
      </c>
      <c r="F942" s="146">
        <v>34000</v>
      </c>
      <c r="G942" s="147">
        <f t="shared" si="67"/>
        <v>245200</v>
      </c>
      <c r="H942" s="148">
        <f t="shared" si="68"/>
        <v>0.2452</v>
      </c>
      <c r="I942" s="6">
        <v>117200</v>
      </c>
      <c r="J942" s="8">
        <v>32000</v>
      </c>
      <c r="K942" s="7"/>
      <c r="L942" s="36">
        <f t="shared" si="69"/>
        <v>149200</v>
      </c>
      <c r="M942" s="22">
        <f t="shared" si="70"/>
        <v>0.1492</v>
      </c>
    </row>
    <row r="943" spans="3:13" ht="15">
      <c r="C943" s="1" t="s">
        <v>13</v>
      </c>
      <c r="D943" s="6">
        <v>89500</v>
      </c>
      <c r="E943" s="8">
        <v>26500</v>
      </c>
      <c r="F943" s="7">
        <v>26400</v>
      </c>
      <c r="G943" s="36">
        <f t="shared" si="67"/>
        <v>142400</v>
      </c>
      <c r="H943" s="22">
        <f t="shared" si="68"/>
        <v>0.1424</v>
      </c>
      <c r="I943" s="6">
        <v>129000</v>
      </c>
      <c r="J943" s="8">
        <v>38000</v>
      </c>
      <c r="K943" s="7"/>
      <c r="L943" s="36">
        <f t="shared" si="69"/>
        <v>167000</v>
      </c>
      <c r="M943" s="22">
        <f t="shared" si="70"/>
        <v>0.167</v>
      </c>
    </row>
    <row r="944" spans="3:13" ht="15">
      <c r="C944" s="1" t="s">
        <v>14</v>
      </c>
      <c r="D944" s="6">
        <v>89400</v>
      </c>
      <c r="E944" s="8">
        <v>33800</v>
      </c>
      <c r="F944" s="7">
        <v>26900</v>
      </c>
      <c r="G944" s="36">
        <f t="shared" si="67"/>
        <v>150100</v>
      </c>
      <c r="H944" s="22">
        <f t="shared" si="68"/>
        <v>0.1501</v>
      </c>
      <c r="I944" s="6">
        <v>98100</v>
      </c>
      <c r="J944" s="8">
        <v>37000</v>
      </c>
      <c r="K944" s="7"/>
      <c r="L944" s="36">
        <f t="shared" si="69"/>
        <v>135100</v>
      </c>
      <c r="M944" s="22">
        <f t="shared" si="70"/>
        <v>0.1351</v>
      </c>
    </row>
    <row r="945" spans="3:13" ht="15">
      <c r="C945" s="1" t="s">
        <v>15</v>
      </c>
      <c r="D945" s="6">
        <v>67700</v>
      </c>
      <c r="E945" s="8">
        <v>24000</v>
      </c>
      <c r="F945" s="7">
        <v>24400</v>
      </c>
      <c r="G945" s="36">
        <f t="shared" si="67"/>
        <v>116100</v>
      </c>
      <c r="H945" s="22">
        <f t="shared" si="68"/>
        <v>0.1161</v>
      </c>
      <c r="I945" s="6">
        <v>75700</v>
      </c>
      <c r="J945" s="8">
        <v>26800</v>
      </c>
      <c r="K945" s="7"/>
      <c r="L945" s="36">
        <f t="shared" si="69"/>
        <v>102500</v>
      </c>
      <c r="M945" s="22">
        <f t="shared" si="70"/>
        <v>0.1025</v>
      </c>
    </row>
    <row r="946" spans="3:13" ht="15">
      <c r="C946" s="1" t="s">
        <v>16</v>
      </c>
      <c r="D946" s="6">
        <v>111100</v>
      </c>
      <c r="E946" s="8">
        <v>54300</v>
      </c>
      <c r="F946" s="7">
        <v>35000</v>
      </c>
      <c r="G946" s="36">
        <f t="shared" si="67"/>
        <v>200400</v>
      </c>
      <c r="H946" s="22">
        <f t="shared" si="68"/>
        <v>0.2004</v>
      </c>
      <c r="I946" s="6">
        <v>75100</v>
      </c>
      <c r="J946" s="8">
        <v>36300</v>
      </c>
      <c r="K946" s="7"/>
      <c r="L946" s="36">
        <f t="shared" si="69"/>
        <v>111400</v>
      </c>
      <c r="M946" s="22">
        <f t="shared" si="70"/>
        <v>0.1114</v>
      </c>
    </row>
    <row r="947" spans="3:13" ht="15">
      <c r="C947" s="1"/>
      <c r="D947" s="6"/>
      <c r="E947" s="8"/>
      <c r="F947" s="7"/>
      <c r="G947" s="36"/>
      <c r="H947" s="22"/>
      <c r="I947" s="6"/>
      <c r="J947" s="8"/>
      <c r="K947" s="7"/>
      <c r="L947" s="36"/>
      <c r="M947" s="22"/>
    </row>
    <row r="948" spans="3:13" ht="15">
      <c r="C948" s="1" t="s">
        <v>17</v>
      </c>
      <c r="D948" s="6">
        <f>AVERAGE(D930:D946)</f>
        <v>103518.23529411765</v>
      </c>
      <c r="E948" s="8">
        <f aca="true" t="shared" si="71" ref="E948:K948">AVERAGE(E930:E946)</f>
        <v>35514.117647058825</v>
      </c>
      <c r="F948" s="7">
        <f t="shared" si="71"/>
        <v>26990.58823529412</v>
      </c>
      <c r="G948" s="36">
        <f>AVERAGE(G930:G946)</f>
        <v>166022.9411764706</v>
      </c>
      <c r="H948" s="22">
        <f>AVERAGE(H930:H946)</f>
        <v>0.1660229411764706</v>
      </c>
      <c r="I948" s="6">
        <f t="shared" si="71"/>
        <v>109847.33333333333</v>
      </c>
      <c r="J948" s="8">
        <f t="shared" si="71"/>
        <v>35816</v>
      </c>
      <c r="K948" s="191" t="e">
        <f t="shared" si="71"/>
        <v>#DIV/0!</v>
      </c>
      <c r="L948" s="36">
        <f>AVERAGE(L930:L946)</f>
        <v>128526.4705882353</v>
      </c>
      <c r="M948" s="22">
        <f>AVERAGE(M930:M946)</f>
        <v>0.1285264705882353</v>
      </c>
    </row>
    <row r="949" spans="3:13" ht="15">
      <c r="C949" s="354" t="s">
        <v>401</v>
      </c>
      <c r="D949" s="355"/>
      <c r="E949" s="355"/>
      <c r="F949" s="355"/>
      <c r="G949" s="353"/>
      <c r="H949" s="353"/>
      <c r="I949" s="20"/>
      <c r="J949" s="20"/>
      <c r="K949" s="20"/>
      <c r="L949" s="20"/>
      <c r="M949" s="20"/>
    </row>
    <row r="950" spans="3:13" ht="15">
      <c r="C950" s="19"/>
      <c r="D950" s="20"/>
      <c r="E950" s="20"/>
      <c r="F950" s="20"/>
      <c r="G950" s="20"/>
      <c r="H950" s="26"/>
      <c r="I950" s="20"/>
      <c r="J950" s="20"/>
      <c r="K950" s="20"/>
      <c r="L950" s="20"/>
      <c r="M950" s="20"/>
    </row>
    <row r="951" spans="3:13" ht="15">
      <c r="C951" s="19"/>
      <c r="D951" s="20"/>
      <c r="E951" s="20"/>
      <c r="F951" s="20"/>
      <c r="G951" s="20"/>
      <c r="H951" s="26"/>
      <c r="I951" s="20"/>
      <c r="J951" s="20"/>
      <c r="K951" s="20"/>
      <c r="L951" s="20"/>
      <c r="M951" s="20"/>
    </row>
    <row r="953" spans="3:13" ht="15">
      <c r="C953" s="233"/>
      <c r="D953" s="350" t="s">
        <v>300</v>
      </c>
      <c r="E953" s="255"/>
      <c r="F953" s="255"/>
      <c r="G953" s="255"/>
      <c r="H953" s="256"/>
      <c r="I953" s="350" t="s">
        <v>137</v>
      </c>
      <c r="J953" s="255"/>
      <c r="K953" s="255"/>
      <c r="L953" s="255"/>
      <c r="M953" s="256"/>
    </row>
    <row r="954" spans="3:13" ht="15">
      <c r="C954" s="233"/>
      <c r="D954" s="216" t="s">
        <v>158</v>
      </c>
      <c r="E954" s="37" t="s">
        <v>134</v>
      </c>
      <c r="F954" s="43" t="s">
        <v>135</v>
      </c>
      <c r="G954" s="212" t="s">
        <v>140</v>
      </c>
      <c r="H954" s="18" t="s">
        <v>142</v>
      </c>
      <c r="I954" s="216" t="s">
        <v>158</v>
      </c>
      <c r="J954" s="37" t="s">
        <v>134</v>
      </c>
      <c r="K954" s="43" t="s">
        <v>135</v>
      </c>
      <c r="L954" s="212" t="s">
        <v>140</v>
      </c>
      <c r="M954" s="18" t="s">
        <v>142</v>
      </c>
    </row>
    <row r="955" spans="3:13" ht="15">
      <c r="C955" s="1" t="s">
        <v>0</v>
      </c>
      <c r="D955" s="6">
        <v>114600</v>
      </c>
      <c r="E955" s="8">
        <v>33500</v>
      </c>
      <c r="F955" s="7"/>
      <c r="G955" s="36">
        <f>SUM(D955:F955)</f>
        <v>148100</v>
      </c>
      <c r="H955" s="22">
        <f aca="true" t="shared" si="72" ref="H955:H971">+G955/1000000</f>
        <v>0.1481</v>
      </c>
      <c r="I955" s="6">
        <v>100100</v>
      </c>
      <c r="J955" s="8">
        <v>28600</v>
      </c>
      <c r="K955" s="7"/>
      <c r="L955" s="36">
        <f>SUM(I955:K955)</f>
        <v>128700</v>
      </c>
      <c r="M955" s="22">
        <f aca="true" t="shared" si="73" ref="M955:M971">+L955/1000000</f>
        <v>0.1287</v>
      </c>
    </row>
    <row r="956" spans="3:13" ht="15">
      <c r="C956" s="1" t="s">
        <v>1</v>
      </c>
      <c r="D956" s="6">
        <v>107700</v>
      </c>
      <c r="E956" s="8">
        <v>27200</v>
      </c>
      <c r="F956" s="7"/>
      <c r="G956" s="36">
        <f aca="true" t="shared" si="74" ref="G956:G971">SUM(D956:F956)</f>
        <v>134900</v>
      </c>
      <c r="H956" s="22">
        <f t="shared" si="72"/>
        <v>0.1349</v>
      </c>
      <c r="I956" s="6">
        <v>94300</v>
      </c>
      <c r="J956" s="8">
        <v>23900</v>
      </c>
      <c r="K956" s="7"/>
      <c r="L956" s="36">
        <f aca="true" t="shared" si="75" ref="L956:L971">SUM(I956:K956)</f>
        <v>118200</v>
      </c>
      <c r="M956" s="22">
        <f t="shared" si="73"/>
        <v>0.1182</v>
      </c>
    </row>
    <row r="957" spans="3:13" ht="15">
      <c r="C957" s="1" t="s">
        <v>2</v>
      </c>
      <c r="D957" s="6">
        <v>83800</v>
      </c>
      <c r="E957" s="8">
        <v>24200</v>
      </c>
      <c r="F957" s="7"/>
      <c r="G957" s="36">
        <f t="shared" si="74"/>
        <v>108000</v>
      </c>
      <c r="H957" s="22">
        <f t="shared" si="72"/>
        <v>0.108</v>
      </c>
      <c r="I957" s="6">
        <v>95000</v>
      </c>
      <c r="J957" s="8">
        <v>27500</v>
      </c>
      <c r="K957" s="7"/>
      <c r="L957" s="36">
        <f t="shared" si="75"/>
        <v>122500</v>
      </c>
      <c r="M957" s="22">
        <f t="shared" si="73"/>
        <v>0.1225</v>
      </c>
    </row>
    <row r="958" spans="3:13" ht="15">
      <c r="C958" s="1" t="s">
        <v>3</v>
      </c>
      <c r="D958" s="6">
        <v>96500</v>
      </c>
      <c r="E958" s="8">
        <v>28500</v>
      </c>
      <c r="F958" s="7"/>
      <c r="G958" s="36">
        <f t="shared" si="74"/>
        <v>125000</v>
      </c>
      <c r="H958" s="22">
        <f t="shared" si="72"/>
        <v>0.125</v>
      </c>
      <c r="I958" s="6">
        <v>86100</v>
      </c>
      <c r="J958" s="8">
        <v>25400</v>
      </c>
      <c r="K958" s="7"/>
      <c r="L958" s="36">
        <f t="shared" si="75"/>
        <v>111500</v>
      </c>
      <c r="M958" s="22">
        <f t="shared" si="73"/>
        <v>0.1115</v>
      </c>
    </row>
    <row r="959" spans="3:13" ht="15">
      <c r="C959" s="1" t="s">
        <v>4</v>
      </c>
      <c r="D959" s="6">
        <v>101100</v>
      </c>
      <c r="E959" s="8">
        <v>32400</v>
      </c>
      <c r="F959" s="7"/>
      <c r="G959" s="36">
        <f t="shared" si="74"/>
        <v>133500</v>
      </c>
      <c r="H959" s="22">
        <f t="shared" si="72"/>
        <v>0.1335</v>
      </c>
      <c r="I959" s="6">
        <v>89000</v>
      </c>
      <c r="J959" s="8">
        <v>28500</v>
      </c>
      <c r="K959" s="7"/>
      <c r="L959" s="36">
        <f t="shared" si="75"/>
        <v>117500</v>
      </c>
      <c r="M959" s="22">
        <f t="shared" si="73"/>
        <v>0.1175</v>
      </c>
    </row>
    <row r="960" spans="3:13" ht="15">
      <c r="C960" s="1" t="s">
        <v>5</v>
      </c>
      <c r="D960" s="6">
        <v>72300</v>
      </c>
      <c r="E960" s="8">
        <v>27400</v>
      </c>
      <c r="F960" s="7"/>
      <c r="G960" s="36">
        <f t="shared" si="74"/>
        <v>99700</v>
      </c>
      <c r="H960" s="22">
        <f t="shared" si="72"/>
        <v>0.0997</v>
      </c>
      <c r="I960" s="6">
        <v>83800</v>
      </c>
      <c r="J960" s="8">
        <v>31700</v>
      </c>
      <c r="K960" s="7"/>
      <c r="L960" s="36">
        <f t="shared" si="75"/>
        <v>115500</v>
      </c>
      <c r="M960" s="22">
        <f t="shared" si="73"/>
        <v>0.1155</v>
      </c>
    </row>
    <row r="961" spans="3:13" ht="15">
      <c r="C961" s="1" t="s">
        <v>6</v>
      </c>
      <c r="D961" s="6">
        <v>78000</v>
      </c>
      <c r="E961" s="8">
        <v>27900</v>
      </c>
      <c r="F961" s="7"/>
      <c r="G961" s="36">
        <f t="shared" si="74"/>
        <v>105900</v>
      </c>
      <c r="H961" s="22">
        <f t="shared" si="72"/>
        <v>0.1059</v>
      </c>
      <c r="I961" s="6">
        <v>89500</v>
      </c>
      <c r="J961" s="8">
        <v>30800</v>
      </c>
      <c r="K961" s="7"/>
      <c r="L961" s="36">
        <f t="shared" si="75"/>
        <v>120300</v>
      </c>
      <c r="M961" s="22">
        <f t="shared" si="73"/>
        <v>0.1203</v>
      </c>
    </row>
    <row r="962" spans="3:13" ht="15">
      <c r="C962" s="1" t="s">
        <v>7</v>
      </c>
      <c r="D962" s="6">
        <v>103650</v>
      </c>
      <c r="E962" s="8">
        <v>29140</v>
      </c>
      <c r="F962" s="7"/>
      <c r="G962" s="36">
        <f t="shared" si="74"/>
        <v>132790</v>
      </c>
      <c r="H962" s="22">
        <f t="shared" si="72"/>
        <v>0.13279</v>
      </c>
      <c r="I962" s="6">
        <v>92310</v>
      </c>
      <c r="J962" s="8">
        <v>26740</v>
      </c>
      <c r="K962" s="7"/>
      <c r="L962" s="36">
        <f t="shared" si="75"/>
        <v>119050</v>
      </c>
      <c r="M962" s="22">
        <f t="shared" si="73"/>
        <v>0.11905</v>
      </c>
    </row>
    <row r="963" spans="3:13" ht="15">
      <c r="C963" s="1" t="s">
        <v>8</v>
      </c>
      <c r="D963" s="6">
        <v>104100</v>
      </c>
      <c r="E963" s="8">
        <v>23400</v>
      </c>
      <c r="F963" s="7"/>
      <c r="G963" s="36">
        <f t="shared" si="74"/>
        <v>127500</v>
      </c>
      <c r="H963" s="22">
        <f t="shared" si="72"/>
        <v>0.1275</v>
      </c>
      <c r="I963" s="6">
        <v>91600</v>
      </c>
      <c r="J963" s="8">
        <v>20500</v>
      </c>
      <c r="K963" s="7"/>
      <c r="L963" s="36">
        <f t="shared" si="75"/>
        <v>112100</v>
      </c>
      <c r="M963" s="22">
        <f t="shared" si="73"/>
        <v>0.1121</v>
      </c>
    </row>
    <row r="964" spans="3:13" ht="15">
      <c r="C964" s="1" t="s">
        <v>9</v>
      </c>
      <c r="D964" s="6">
        <v>102200</v>
      </c>
      <c r="E964" s="8">
        <v>46600</v>
      </c>
      <c r="F964" s="7"/>
      <c r="G964" s="36">
        <f t="shared" si="74"/>
        <v>148800</v>
      </c>
      <c r="H964" s="22">
        <f t="shared" si="72"/>
        <v>0.1488</v>
      </c>
      <c r="I964" s="6">
        <v>91500</v>
      </c>
      <c r="J964" s="8">
        <v>42000</v>
      </c>
      <c r="K964" s="7"/>
      <c r="L964" s="36">
        <f t="shared" si="75"/>
        <v>133500</v>
      </c>
      <c r="M964" s="22">
        <f t="shared" si="73"/>
        <v>0.1335</v>
      </c>
    </row>
    <row r="965" spans="3:13" ht="15.75" thickBot="1">
      <c r="C965" s="1" t="s">
        <v>10</v>
      </c>
      <c r="D965" s="139">
        <v>74100</v>
      </c>
      <c r="E965" s="140">
        <v>36400</v>
      </c>
      <c r="F965" s="141"/>
      <c r="G965" s="142">
        <f t="shared" si="74"/>
        <v>110500</v>
      </c>
      <c r="H965" s="143">
        <f t="shared" si="72"/>
        <v>0.1105</v>
      </c>
      <c r="I965" s="6">
        <v>64000</v>
      </c>
      <c r="J965" s="8">
        <v>31700</v>
      </c>
      <c r="K965" s="7"/>
      <c r="L965" s="36">
        <f t="shared" si="75"/>
        <v>95700</v>
      </c>
      <c r="M965" s="22">
        <f t="shared" si="73"/>
        <v>0.0957</v>
      </c>
    </row>
    <row r="966" spans="3:13" ht="15.75" thickBot="1">
      <c r="C966" s="224" t="s">
        <v>399</v>
      </c>
      <c r="D966" s="153">
        <v>77700</v>
      </c>
      <c r="E966" s="149">
        <v>26800</v>
      </c>
      <c r="F966" s="150"/>
      <c r="G966" s="151">
        <f t="shared" si="74"/>
        <v>104500</v>
      </c>
      <c r="H966" s="152">
        <f t="shared" si="72"/>
        <v>0.1045</v>
      </c>
      <c r="I966" s="36">
        <v>88500</v>
      </c>
      <c r="J966" s="8">
        <v>30400</v>
      </c>
      <c r="K966" s="7"/>
      <c r="L966" s="36">
        <f t="shared" si="75"/>
        <v>118900</v>
      </c>
      <c r="M966" s="22">
        <f t="shared" si="73"/>
        <v>0.1189</v>
      </c>
    </row>
    <row r="967" spans="3:13" ht="15">
      <c r="C967" s="1" t="s">
        <v>12</v>
      </c>
      <c r="D967" s="144">
        <v>102200</v>
      </c>
      <c r="E967" s="145">
        <v>28000</v>
      </c>
      <c r="F967" s="146"/>
      <c r="G967" s="147">
        <f t="shared" si="74"/>
        <v>130200</v>
      </c>
      <c r="H967" s="148">
        <f t="shared" si="72"/>
        <v>0.1302</v>
      </c>
      <c r="I967" s="6">
        <v>92700</v>
      </c>
      <c r="J967" s="8">
        <v>25500</v>
      </c>
      <c r="K967" s="7"/>
      <c r="L967" s="36">
        <f t="shared" si="75"/>
        <v>118200</v>
      </c>
      <c r="M967" s="22">
        <f t="shared" si="73"/>
        <v>0.1182</v>
      </c>
    </row>
    <row r="968" spans="3:13" ht="15">
      <c r="C968" s="1" t="s">
        <v>13</v>
      </c>
      <c r="D968" s="6">
        <v>103200</v>
      </c>
      <c r="E968" s="8">
        <v>30400</v>
      </c>
      <c r="F968" s="7"/>
      <c r="G968" s="36">
        <f t="shared" si="74"/>
        <v>133600</v>
      </c>
      <c r="H968" s="22">
        <f t="shared" si="72"/>
        <v>0.1336</v>
      </c>
      <c r="I968" s="6">
        <v>104000</v>
      </c>
      <c r="J968" s="8">
        <v>30500</v>
      </c>
      <c r="K968" s="7"/>
      <c r="L968" s="36">
        <f t="shared" si="75"/>
        <v>134500</v>
      </c>
      <c r="M968" s="22">
        <f t="shared" si="73"/>
        <v>0.1345</v>
      </c>
    </row>
    <row r="969" spans="3:13" ht="15">
      <c r="C969" s="1" t="s">
        <v>14</v>
      </c>
      <c r="D969" s="6">
        <v>85000</v>
      </c>
      <c r="E969" s="8">
        <v>32100</v>
      </c>
      <c r="F969" s="7"/>
      <c r="G969" s="36">
        <f t="shared" si="74"/>
        <v>117100</v>
      </c>
      <c r="H969" s="22">
        <f t="shared" si="72"/>
        <v>0.1171</v>
      </c>
      <c r="I969" s="6">
        <v>74000</v>
      </c>
      <c r="J969" s="8">
        <v>27900</v>
      </c>
      <c r="K969" s="7"/>
      <c r="L969" s="36">
        <f t="shared" si="75"/>
        <v>101900</v>
      </c>
      <c r="M969" s="22">
        <f t="shared" si="73"/>
        <v>0.1019</v>
      </c>
    </row>
    <row r="970" spans="3:13" ht="15">
      <c r="C970" s="1" t="s">
        <v>15</v>
      </c>
      <c r="D970" s="6">
        <v>65700</v>
      </c>
      <c r="E970" s="8">
        <v>23300</v>
      </c>
      <c r="F970" s="7"/>
      <c r="G970" s="36">
        <f t="shared" si="74"/>
        <v>89000</v>
      </c>
      <c r="H970" s="22">
        <f t="shared" si="72"/>
        <v>0.089</v>
      </c>
      <c r="I970" s="6">
        <v>58700</v>
      </c>
      <c r="J970" s="8">
        <v>20800</v>
      </c>
      <c r="K970" s="7"/>
      <c r="L970" s="36">
        <f t="shared" si="75"/>
        <v>79500</v>
      </c>
      <c r="M970" s="22">
        <f t="shared" si="73"/>
        <v>0.0795</v>
      </c>
    </row>
    <row r="971" spans="3:13" ht="15">
      <c r="C971" s="1" t="s">
        <v>16</v>
      </c>
      <c r="D971" s="6">
        <v>39200</v>
      </c>
      <c r="E971" s="8">
        <v>20000</v>
      </c>
      <c r="F971" s="7"/>
      <c r="G971" s="36">
        <f t="shared" si="74"/>
        <v>59200</v>
      </c>
      <c r="H971" s="22">
        <f t="shared" si="72"/>
        <v>0.0592</v>
      </c>
      <c r="I971" s="6">
        <v>57100</v>
      </c>
      <c r="J971" s="8">
        <v>27300</v>
      </c>
      <c r="K971" s="7"/>
      <c r="L971" s="36">
        <f t="shared" si="75"/>
        <v>84400</v>
      </c>
      <c r="M971" s="22">
        <f t="shared" si="73"/>
        <v>0.0844</v>
      </c>
    </row>
    <row r="972" spans="3:13" ht="15">
      <c r="C972" s="1"/>
      <c r="D972" s="6"/>
      <c r="E972" s="8"/>
      <c r="F972" s="7"/>
      <c r="G972" s="36"/>
      <c r="H972" s="22"/>
      <c r="I972" s="6"/>
      <c r="J972" s="8"/>
      <c r="K972" s="7"/>
      <c r="L972" s="36"/>
      <c r="M972" s="22"/>
    </row>
    <row r="973" spans="3:13" ht="15">
      <c r="C973" s="1" t="s">
        <v>17</v>
      </c>
      <c r="D973" s="6">
        <f aca="true" t="shared" si="76" ref="D973:M973">AVERAGE(D955:D971)</f>
        <v>88885.29411764706</v>
      </c>
      <c r="E973" s="8">
        <f t="shared" si="76"/>
        <v>29249.41176470588</v>
      </c>
      <c r="F973" s="7" t="e">
        <f t="shared" si="76"/>
        <v>#DIV/0!</v>
      </c>
      <c r="G973" s="36">
        <f t="shared" si="76"/>
        <v>118134.70588235294</v>
      </c>
      <c r="H973" s="22">
        <f t="shared" si="76"/>
        <v>0.11813470588235295</v>
      </c>
      <c r="I973" s="6">
        <f t="shared" si="76"/>
        <v>85424.11764705883</v>
      </c>
      <c r="J973" s="8">
        <f t="shared" si="76"/>
        <v>28220</v>
      </c>
      <c r="K973" s="191" t="e">
        <f t="shared" si="76"/>
        <v>#DIV/0!</v>
      </c>
      <c r="L973" s="36">
        <f t="shared" si="76"/>
        <v>113644.11764705883</v>
      </c>
      <c r="M973" s="22">
        <f t="shared" si="76"/>
        <v>0.11364411764705883</v>
      </c>
    </row>
    <row r="974" spans="3:8" ht="15">
      <c r="C974" s="354" t="s">
        <v>402</v>
      </c>
      <c r="D974" s="355"/>
      <c r="E974" s="355"/>
      <c r="F974" s="355"/>
      <c r="G974" s="353"/>
      <c r="H974" s="353"/>
    </row>
    <row r="982" spans="3:5" ht="15">
      <c r="C982" s="257" t="s">
        <v>143</v>
      </c>
      <c r="D982" s="257"/>
      <c r="E982" s="257"/>
    </row>
    <row r="983" spans="3:13" ht="15">
      <c r="C983" s="233"/>
      <c r="D983" s="245" t="s">
        <v>136</v>
      </c>
      <c r="E983" s="288"/>
      <c r="F983" s="288"/>
      <c r="G983" s="288"/>
      <c r="H983" s="292"/>
      <c r="I983" s="350" t="s">
        <v>298</v>
      </c>
      <c r="J983" s="255"/>
      <c r="K983" s="255"/>
      <c r="L983" s="255"/>
      <c r="M983" s="256"/>
    </row>
    <row r="984" spans="3:13" ht="15">
      <c r="C984" s="233"/>
      <c r="D984" s="216" t="s">
        <v>158</v>
      </c>
      <c r="E984" s="37" t="s">
        <v>134</v>
      </c>
      <c r="F984" s="43" t="s">
        <v>135</v>
      </c>
      <c r="G984" s="212" t="s">
        <v>140</v>
      </c>
      <c r="H984" s="18" t="s">
        <v>142</v>
      </c>
      <c r="I984" s="216" t="s">
        <v>158</v>
      </c>
      <c r="J984" s="37" t="s">
        <v>134</v>
      </c>
      <c r="K984" s="43" t="s">
        <v>135</v>
      </c>
      <c r="L984" s="212" t="s">
        <v>139</v>
      </c>
      <c r="M984" s="18" t="s">
        <v>141</v>
      </c>
    </row>
    <row r="985" spans="3:13" ht="15">
      <c r="C985" s="1" t="s">
        <v>0</v>
      </c>
      <c r="D985" s="6">
        <v>241300</v>
      </c>
      <c r="E985" s="8">
        <v>70600</v>
      </c>
      <c r="F985" s="7">
        <v>69900</v>
      </c>
      <c r="G985" s="36">
        <f>SUM(D985:F985)</f>
        <v>381800</v>
      </c>
      <c r="H985" s="22">
        <f>+G985/2000000</f>
        <v>0.1909</v>
      </c>
      <c r="I985" s="6">
        <v>208900</v>
      </c>
      <c r="J985" s="8">
        <v>61800</v>
      </c>
      <c r="K985" s="7"/>
      <c r="L985" s="36">
        <f>SUM(I985:K985)</f>
        <v>270700</v>
      </c>
      <c r="M985" s="22">
        <f>+L985/2000000</f>
        <v>0.13535</v>
      </c>
    </row>
    <row r="986" spans="3:13" ht="15">
      <c r="C986" s="1" t="s">
        <v>1</v>
      </c>
      <c r="D986" s="6">
        <v>217700</v>
      </c>
      <c r="E986" s="8">
        <v>55600</v>
      </c>
      <c r="F986" s="7">
        <v>51600</v>
      </c>
      <c r="G986" s="36">
        <f aca="true" t="shared" si="77" ref="G986:G1001">SUM(D986:F986)</f>
        <v>324900</v>
      </c>
      <c r="H986" s="22">
        <f aca="true" t="shared" si="78" ref="H986:H1003">+G986/2000000</f>
        <v>0.16245</v>
      </c>
      <c r="I986" s="6">
        <v>186300</v>
      </c>
      <c r="J986" s="8">
        <v>48100</v>
      </c>
      <c r="K986" s="7"/>
      <c r="L986" s="36">
        <f aca="true" t="shared" si="79" ref="L986:L1001">SUM(I986:K986)</f>
        <v>234400</v>
      </c>
      <c r="M986" s="22">
        <f aca="true" t="shared" si="80" ref="M986:M1001">+L986/2000000</f>
        <v>0.1172</v>
      </c>
    </row>
    <row r="987" spans="3:13" ht="15">
      <c r="C987" s="1" t="s">
        <v>2</v>
      </c>
      <c r="D987" s="6">
        <v>219300</v>
      </c>
      <c r="E987" s="8">
        <v>63400</v>
      </c>
      <c r="F987" s="7">
        <v>51700</v>
      </c>
      <c r="G987" s="36">
        <f t="shared" si="77"/>
        <v>334400</v>
      </c>
      <c r="H987" s="22">
        <f t="shared" si="78"/>
        <v>0.1672</v>
      </c>
      <c r="I987" s="6">
        <v>189000</v>
      </c>
      <c r="J987" s="8">
        <v>54800</v>
      </c>
      <c r="K987" s="7"/>
      <c r="L987" s="36">
        <f t="shared" si="79"/>
        <v>243800</v>
      </c>
      <c r="M987" s="22">
        <f t="shared" si="80"/>
        <v>0.1219</v>
      </c>
    </row>
    <row r="988" spans="3:13" ht="15">
      <c r="C988" s="1" t="s">
        <v>3</v>
      </c>
      <c r="D988" s="6">
        <v>193500</v>
      </c>
      <c r="E988" s="8">
        <v>58000</v>
      </c>
      <c r="F988" s="7">
        <v>44200</v>
      </c>
      <c r="G988" s="36">
        <f t="shared" si="77"/>
        <v>295700</v>
      </c>
      <c r="H988" s="22">
        <f t="shared" si="78"/>
        <v>0.14785</v>
      </c>
      <c r="I988" s="6">
        <v>168100</v>
      </c>
      <c r="J988" s="8">
        <v>50600</v>
      </c>
      <c r="K988" s="7"/>
      <c r="L988" s="36">
        <f t="shared" si="79"/>
        <v>218700</v>
      </c>
      <c r="M988" s="22">
        <f t="shared" si="80"/>
        <v>0.10935</v>
      </c>
    </row>
    <row r="989" spans="3:13" ht="15">
      <c r="C989" s="1" t="s">
        <v>4</v>
      </c>
      <c r="D989" s="6">
        <v>208500</v>
      </c>
      <c r="E989" s="8">
        <v>67000</v>
      </c>
      <c r="F989" s="7">
        <v>47600</v>
      </c>
      <c r="G989" s="36">
        <f t="shared" si="77"/>
        <v>323100</v>
      </c>
      <c r="H989" s="22">
        <f t="shared" si="78"/>
        <v>0.16155</v>
      </c>
      <c r="I989" s="6">
        <v>180500</v>
      </c>
      <c r="J989" s="8">
        <v>58000</v>
      </c>
      <c r="K989" s="7"/>
      <c r="L989" s="36">
        <f t="shared" si="79"/>
        <v>238500</v>
      </c>
      <c r="M989" s="22">
        <f t="shared" si="80"/>
        <v>0.11925</v>
      </c>
    </row>
    <row r="990" spans="3:13" ht="15">
      <c r="C990" s="1" t="s">
        <v>5</v>
      </c>
      <c r="D990" s="6">
        <v>187000</v>
      </c>
      <c r="E990" s="8">
        <v>70700</v>
      </c>
      <c r="F990" s="7">
        <v>43000</v>
      </c>
      <c r="G990" s="36">
        <f t="shared" si="77"/>
        <v>300700</v>
      </c>
      <c r="H990" s="22">
        <f t="shared" si="78"/>
        <v>0.15035</v>
      </c>
      <c r="I990" s="6">
        <v>144700</v>
      </c>
      <c r="J990" s="8">
        <v>54900</v>
      </c>
      <c r="K990" s="7"/>
      <c r="L990" s="36">
        <f t="shared" si="79"/>
        <v>199600</v>
      </c>
      <c r="M990" s="22">
        <f t="shared" si="80"/>
        <v>0.0998</v>
      </c>
    </row>
    <row r="991" spans="3:13" ht="15">
      <c r="C991" s="1" t="s">
        <v>6</v>
      </c>
      <c r="D991" s="6">
        <v>204400</v>
      </c>
      <c r="E991" s="8">
        <v>72300</v>
      </c>
      <c r="F991" s="7">
        <v>49200</v>
      </c>
      <c r="G991" s="36">
        <f t="shared" si="77"/>
        <v>325900</v>
      </c>
      <c r="H991" s="22">
        <f t="shared" si="78"/>
        <v>0.16295</v>
      </c>
      <c r="I991" s="6">
        <v>174900</v>
      </c>
      <c r="J991" s="8">
        <v>64400</v>
      </c>
      <c r="K991" s="7"/>
      <c r="L991" s="36">
        <f t="shared" si="79"/>
        <v>239300</v>
      </c>
      <c r="M991" s="22">
        <f t="shared" si="80"/>
        <v>0.11965</v>
      </c>
    </row>
    <row r="992" spans="3:13" ht="15">
      <c r="C992" s="1" t="s">
        <v>7</v>
      </c>
      <c r="D992" s="6">
        <v>209370</v>
      </c>
      <c r="E992" s="8">
        <v>60740</v>
      </c>
      <c r="F992" s="7">
        <v>55940</v>
      </c>
      <c r="G992" s="36">
        <f t="shared" si="77"/>
        <v>326050</v>
      </c>
      <c r="H992" s="22">
        <f t="shared" si="78"/>
        <v>0.163025</v>
      </c>
      <c r="I992" s="6">
        <v>182010</v>
      </c>
      <c r="J992" s="8">
        <v>54740</v>
      </c>
      <c r="K992" s="7"/>
      <c r="L992" s="36">
        <f t="shared" si="79"/>
        <v>236750</v>
      </c>
      <c r="M992" s="22">
        <f t="shared" si="80"/>
        <v>0.118375</v>
      </c>
    </row>
    <row r="993" spans="3:13" ht="15">
      <c r="C993" s="1" t="s">
        <v>8</v>
      </c>
      <c r="D993" s="6">
        <v>238600</v>
      </c>
      <c r="E993" s="8">
        <v>53500</v>
      </c>
      <c r="F993" s="7">
        <v>40700</v>
      </c>
      <c r="G993" s="36">
        <f t="shared" si="77"/>
        <v>332800</v>
      </c>
      <c r="H993" s="22">
        <f t="shared" si="78"/>
        <v>0.1664</v>
      </c>
      <c r="I993" s="6">
        <v>182600</v>
      </c>
      <c r="J993" s="8">
        <v>40500</v>
      </c>
      <c r="K993" s="7"/>
      <c r="L993" s="36">
        <f t="shared" si="79"/>
        <v>223100</v>
      </c>
      <c r="M993" s="22">
        <f t="shared" si="80"/>
        <v>0.11155</v>
      </c>
    </row>
    <row r="994" spans="3:13" ht="15">
      <c r="C994" s="1" t="s">
        <v>9</v>
      </c>
      <c r="D994" s="6">
        <v>190800</v>
      </c>
      <c r="E994" s="8">
        <v>87600</v>
      </c>
      <c r="F994" s="7">
        <v>62800</v>
      </c>
      <c r="G994" s="36">
        <f t="shared" si="77"/>
        <v>341200</v>
      </c>
      <c r="H994" s="22">
        <f t="shared" si="78"/>
        <v>0.1706</v>
      </c>
      <c r="I994" s="6">
        <v>166000</v>
      </c>
      <c r="J994" s="8">
        <v>77000</v>
      </c>
      <c r="K994" s="7"/>
      <c r="L994" s="36">
        <f t="shared" si="79"/>
        <v>243000</v>
      </c>
      <c r="M994" s="22">
        <f t="shared" si="80"/>
        <v>0.1215</v>
      </c>
    </row>
    <row r="995" spans="3:13" ht="15.75" thickBot="1">
      <c r="C995" s="1" t="s">
        <v>10</v>
      </c>
      <c r="D995" s="139">
        <v>147600</v>
      </c>
      <c r="E995" s="140">
        <v>73200</v>
      </c>
      <c r="F995" s="141">
        <v>49800</v>
      </c>
      <c r="G995" s="142">
        <f t="shared" si="77"/>
        <v>270600</v>
      </c>
      <c r="H995" s="143">
        <f t="shared" si="78"/>
        <v>0.1353</v>
      </c>
      <c r="I995" s="6">
        <v>124200</v>
      </c>
      <c r="J995" s="8">
        <v>62200</v>
      </c>
      <c r="K995" s="7"/>
      <c r="L995" s="36">
        <f t="shared" si="79"/>
        <v>186400</v>
      </c>
      <c r="M995" s="22">
        <f t="shared" si="80"/>
        <v>0.0932</v>
      </c>
    </row>
    <row r="996" spans="3:13" ht="15.75" thickBot="1">
      <c r="C996" s="224" t="s">
        <v>400</v>
      </c>
      <c r="D996" s="153">
        <v>202300</v>
      </c>
      <c r="E996" s="149">
        <v>67900</v>
      </c>
      <c r="F996" s="150">
        <v>50300</v>
      </c>
      <c r="G996" s="151">
        <f t="shared" si="77"/>
        <v>320500</v>
      </c>
      <c r="H996" s="152">
        <f t="shared" si="78"/>
        <v>0.16025</v>
      </c>
      <c r="I996" s="36">
        <v>176000</v>
      </c>
      <c r="J996" s="8">
        <v>62300</v>
      </c>
      <c r="K996" s="7"/>
      <c r="L996" s="36">
        <f t="shared" si="79"/>
        <v>238300</v>
      </c>
      <c r="M996" s="22">
        <f t="shared" si="80"/>
        <v>0.11915</v>
      </c>
    </row>
    <row r="997" spans="3:13" ht="15">
      <c r="C997" s="1" t="s">
        <v>12</v>
      </c>
      <c r="D997" s="144">
        <v>229200</v>
      </c>
      <c r="E997" s="145">
        <v>63000</v>
      </c>
      <c r="F997" s="146">
        <v>52000</v>
      </c>
      <c r="G997" s="147">
        <f t="shared" si="77"/>
        <v>344200</v>
      </c>
      <c r="H997" s="148">
        <f t="shared" si="78"/>
        <v>0.1721</v>
      </c>
      <c r="I997" s="6">
        <v>180200</v>
      </c>
      <c r="J997" s="8">
        <v>50000</v>
      </c>
      <c r="K997" s="7"/>
      <c r="L997" s="36">
        <f t="shared" si="79"/>
        <v>230200</v>
      </c>
      <c r="M997" s="22">
        <f t="shared" si="80"/>
        <v>0.1151</v>
      </c>
    </row>
    <row r="998" spans="3:13" ht="15">
      <c r="C998" s="1" t="s">
        <v>13</v>
      </c>
      <c r="D998" s="6">
        <v>187200</v>
      </c>
      <c r="E998" s="8">
        <v>56000</v>
      </c>
      <c r="F998" s="7">
        <v>55040</v>
      </c>
      <c r="G998" s="36">
        <f t="shared" si="77"/>
        <v>298240</v>
      </c>
      <c r="H998" s="22">
        <f t="shared" si="78"/>
        <v>0.14912</v>
      </c>
      <c r="I998" s="6">
        <v>184000</v>
      </c>
      <c r="J998" s="8">
        <v>55000</v>
      </c>
      <c r="K998" s="7"/>
      <c r="L998" s="36">
        <f t="shared" si="79"/>
        <v>239000</v>
      </c>
      <c r="M998" s="22">
        <f t="shared" si="80"/>
        <v>0.1195</v>
      </c>
    </row>
    <row r="999" spans="3:13" ht="15">
      <c r="C999" s="1" t="s">
        <v>14</v>
      </c>
      <c r="D999" s="6">
        <v>172200</v>
      </c>
      <c r="E999" s="8">
        <v>65200</v>
      </c>
      <c r="F999" s="7">
        <v>54300</v>
      </c>
      <c r="G999" s="36">
        <f t="shared" si="77"/>
        <v>291700</v>
      </c>
      <c r="H999" s="22">
        <f t="shared" si="78"/>
        <v>0.14585</v>
      </c>
      <c r="I999" s="6">
        <v>146700</v>
      </c>
      <c r="J999" s="8">
        <v>55500</v>
      </c>
      <c r="K999" s="7"/>
      <c r="L999" s="36">
        <f t="shared" si="79"/>
        <v>202200</v>
      </c>
      <c r="M999" s="22">
        <f t="shared" si="80"/>
        <v>0.1011</v>
      </c>
    </row>
    <row r="1000" spans="3:13" ht="15">
      <c r="C1000" s="1" t="s">
        <v>15</v>
      </c>
      <c r="D1000" s="6">
        <v>148100</v>
      </c>
      <c r="E1000" s="8">
        <v>52700</v>
      </c>
      <c r="F1000" s="7">
        <v>54700</v>
      </c>
      <c r="G1000" s="36">
        <f t="shared" si="77"/>
        <v>255500</v>
      </c>
      <c r="H1000" s="22">
        <f t="shared" si="78"/>
        <v>0.12775</v>
      </c>
      <c r="I1000" s="6">
        <v>114100</v>
      </c>
      <c r="J1000" s="8">
        <v>40700</v>
      </c>
      <c r="K1000" s="7"/>
      <c r="L1000" s="36">
        <f t="shared" si="79"/>
        <v>154800</v>
      </c>
      <c r="M1000" s="22">
        <f t="shared" si="80"/>
        <v>0.0774</v>
      </c>
    </row>
    <row r="1001" spans="3:13" ht="15">
      <c r="C1001" s="1" t="s">
        <v>16</v>
      </c>
      <c r="D1001" s="6">
        <v>150100</v>
      </c>
      <c r="E1001" s="8">
        <v>71300</v>
      </c>
      <c r="F1001" s="7">
        <v>50000</v>
      </c>
      <c r="G1001" s="36">
        <f t="shared" si="77"/>
        <v>271400</v>
      </c>
      <c r="H1001" s="22">
        <f t="shared" si="78"/>
        <v>0.1357</v>
      </c>
      <c r="I1001" s="6">
        <v>114100</v>
      </c>
      <c r="J1001" s="8">
        <v>53300</v>
      </c>
      <c r="K1001" s="7"/>
      <c r="L1001" s="36">
        <f t="shared" si="79"/>
        <v>167400</v>
      </c>
      <c r="M1001" s="22">
        <f t="shared" si="80"/>
        <v>0.0837</v>
      </c>
    </row>
    <row r="1002" spans="3:13" ht="15">
      <c r="C1002" s="1"/>
      <c r="D1002" s="6"/>
      <c r="E1002" s="8"/>
      <c r="F1002" s="7"/>
      <c r="G1002" s="36"/>
      <c r="H1002" s="22"/>
      <c r="I1002" s="6"/>
      <c r="J1002" s="8"/>
      <c r="K1002" s="7"/>
      <c r="L1002" s="36"/>
      <c r="M1002" s="22"/>
    </row>
    <row r="1003" spans="3:13" ht="15">
      <c r="C1003" s="1" t="s">
        <v>17</v>
      </c>
      <c r="D1003" s="6">
        <f>AVERAGE(D985:D1001)</f>
        <v>196892.35294117648</v>
      </c>
      <c r="E1003" s="8">
        <f>AVERAGE(E985:E1001)</f>
        <v>65220</v>
      </c>
      <c r="F1003" s="7">
        <f>AVERAGE(F985:F1001)</f>
        <v>51928.23529411765</v>
      </c>
      <c r="G1003" s="36">
        <f>AVERAGE(G985:G1001)</f>
        <v>314040.5882352941</v>
      </c>
      <c r="H1003" s="22">
        <f t="shared" si="78"/>
        <v>0.15702029411764704</v>
      </c>
      <c r="I1003" s="6">
        <f>AVERAGE(I985:I1001)</f>
        <v>166018.23529411765</v>
      </c>
      <c r="J1003" s="8">
        <f>AVERAGE(J985:J1001)</f>
        <v>55520</v>
      </c>
      <c r="K1003" s="191" t="e">
        <f>AVERAGE(K985:K1001)</f>
        <v>#DIV/0!</v>
      </c>
      <c r="L1003" s="36">
        <f>AVERAGE(L985:L1001)</f>
        <v>221538.23529411765</v>
      </c>
      <c r="M1003" s="22">
        <f>+L1003/2000000</f>
        <v>0.11076911764705882</v>
      </c>
    </row>
    <row r="1004" spans="3:13" ht="15">
      <c r="C1004" s="352" t="s">
        <v>403</v>
      </c>
      <c r="D1004" s="353"/>
      <c r="E1004" s="353"/>
      <c r="F1004" s="353"/>
      <c r="G1004" s="353"/>
      <c r="H1004" s="353"/>
      <c r="I1004" s="20"/>
      <c r="J1004" s="20"/>
      <c r="K1004" s="20"/>
      <c r="L1004" s="20"/>
      <c r="M1004" s="20"/>
    </row>
    <row r="1005" spans="3:13" ht="15">
      <c r="C1005" s="204"/>
      <c r="D1005" s="218"/>
      <c r="E1005" s="218"/>
      <c r="F1005" s="218"/>
      <c r="G1005" s="218"/>
      <c r="H1005" s="218"/>
      <c r="I1005" s="20"/>
      <c r="J1005" s="20"/>
      <c r="K1005" s="20"/>
      <c r="L1005" s="20"/>
      <c r="M1005" s="20"/>
    </row>
    <row r="1006" spans="3:13" ht="15">
      <c r="C1006" s="204"/>
      <c r="D1006" s="218"/>
      <c r="E1006" s="218"/>
      <c r="F1006" s="218"/>
      <c r="G1006" s="218"/>
      <c r="H1006" s="218"/>
      <c r="I1006" s="20"/>
      <c r="J1006" s="20"/>
      <c r="K1006" s="20"/>
      <c r="L1006" s="20"/>
      <c r="M1006" s="20"/>
    </row>
    <row r="1007" spans="3:13" ht="15">
      <c r="C1007" s="204"/>
      <c r="D1007" s="218"/>
      <c r="E1007" s="218"/>
      <c r="F1007" s="218"/>
      <c r="G1007" s="218"/>
      <c r="H1007" s="218"/>
      <c r="I1007" s="20"/>
      <c r="J1007" s="226" t="s">
        <v>493</v>
      </c>
      <c r="K1007" s="20"/>
      <c r="L1007" s="20"/>
      <c r="M1007" s="20"/>
    </row>
    <row r="1008" spans="3:13" ht="15">
      <c r="C1008" s="19"/>
      <c r="D1008" s="20"/>
      <c r="E1008" s="20"/>
      <c r="F1008" s="20"/>
      <c r="G1008" s="20"/>
      <c r="H1008" s="26"/>
      <c r="I1008" s="20"/>
      <c r="J1008" s="20"/>
      <c r="K1008" s="20"/>
      <c r="L1008" s="20"/>
      <c r="M1008" s="20"/>
    </row>
    <row r="1010" spans="3:13" ht="15">
      <c r="C1010" s="233"/>
      <c r="D1010" s="350" t="s">
        <v>137</v>
      </c>
      <c r="E1010" s="255"/>
      <c r="F1010" s="255"/>
      <c r="G1010" s="255"/>
      <c r="H1010" s="256"/>
      <c r="I1010" s="351"/>
      <c r="J1010" s="313"/>
      <c r="K1010" s="313"/>
      <c r="L1010" s="313"/>
      <c r="M1010" s="313"/>
    </row>
    <row r="1011" spans="3:13" ht="15">
      <c r="C1011" s="233"/>
      <c r="D1011" s="216" t="s">
        <v>158</v>
      </c>
      <c r="E1011" s="37" t="s">
        <v>134</v>
      </c>
      <c r="F1011" s="43" t="s">
        <v>135</v>
      </c>
      <c r="G1011" s="212" t="s">
        <v>140</v>
      </c>
      <c r="H1011" s="18" t="s">
        <v>142</v>
      </c>
      <c r="I1011" s="217"/>
      <c r="J1011" s="45"/>
      <c r="K1011" s="45"/>
      <c r="L1011" s="45"/>
      <c r="M1011" s="45"/>
    </row>
    <row r="1012" spans="3:13" ht="15">
      <c r="C1012" s="1" t="s">
        <v>0</v>
      </c>
      <c r="D1012" s="6">
        <v>179000</v>
      </c>
      <c r="E1012" s="8">
        <v>53600</v>
      </c>
      <c r="F1012" s="7"/>
      <c r="G1012" s="36">
        <f>SUM(D1012:F1012)</f>
        <v>232600</v>
      </c>
      <c r="H1012" s="22">
        <f>+G1012/2000000</f>
        <v>0.1163</v>
      </c>
      <c r="I1012" s="46"/>
      <c r="J1012" s="20"/>
      <c r="K1012" s="20"/>
      <c r="L1012" s="20"/>
      <c r="M1012" s="26"/>
    </row>
    <row r="1013" spans="3:13" ht="15">
      <c r="C1013" s="1" t="s">
        <v>1</v>
      </c>
      <c r="D1013" s="6">
        <v>156300</v>
      </c>
      <c r="E1013" s="8">
        <v>40900</v>
      </c>
      <c r="F1013" s="7"/>
      <c r="G1013" s="36">
        <f aca="true" t="shared" si="81" ref="G1013:G1028">SUM(D1013:F1013)</f>
        <v>197200</v>
      </c>
      <c r="H1013" s="22">
        <f aca="true" t="shared" si="82" ref="H1013:H1028">+G1013/2000000</f>
        <v>0.0986</v>
      </c>
      <c r="I1013" s="46"/>
      <c r="J1013" s="20"/>
      <c r="K1013" s="20"/>
      <c r="L1013" s="20"/>
      <c r="M1013" s="26"/>
    </row>
    <row r="1014" spans="3:13" ht="15">
      <c r="C1014" s="1" t="s">
        <v>2</v>
      </c>
      <c r="D1014" s="6">
        <v>160000</v>
      </c>
      <c r="E1014" s="8">
        <v>46500</v>
      </c>
      <c r="F1014" s="7"/>
      <c r="G1014" s="36">
        <f t="shared" si="81"/>
        <v>206500</v>
      </c>
      <c r="H1014" s="22">
        <f t="shared" si="82"/>
        <v>0.10325</v>
      </c>
      <c r="I1014" s="46"/>
      <c r="J1014" s="20"/>
      <c r="K1014" s="20"/>
      <c r="L1014" s="20"/>
      <c r="M1014" s="26"/>
    </row>
    <row r="1015" spans="3:13" ht="15">
      <c r="C1015" s="1" t="s">
        <v>3</v>
      </c>
      <c r="D1015" s="6">
        <v>143100</v>
      </c>
      <c r="E1015" s="8">
        <v>43400</v>
      </c>
      <c r="F1015" s="7"/>
      <c r="G1015" s="36">
        <f t="shared" si="81"/>
        <v>186500</v>
      </c>
      <c r="H1015" s="22">
        <f t="shared" si="82"/>
        <v>0.09325</v>
      </c>
      <c r="I1015" s="46"/>
      <c r="J1015" s="20"/>
      <c r="K1015" s="20"/>
      <c r="L1015" s="20"/>
      <c r="M1015" s="26"/>
    </row>
    <row r="1016" spans="3:13" ht="15">
      <c r="C1016" s="1" t="s">
        <v>4</v>
      </c>
      <c r="D1016" s="6">
        <v>154000</v>
      </c>
      <c r="E1016" s="8">
        <v>49500</v>
      </c>
      <c r="F1016" s="7"/>
      <c r="G1016" s="36">
        <f t="shared" si="81"/>
        <v>203500</v>
      </c>
      <c r="H1016" s="22">
        <f t="shared" si="82"/>
        <v>0.10175</v>
      </c>
      <c r="I1016" s="46"/>
      <c r="J1016" s="20"/>
      <c r="K1016" s="20"/>
      <c r="L1016" s="20"/>
      <c r="M1016" s="26"/>
    </row>
    <row r="1017" spans="3:13" ht="15">
      <c r="C1017" s="1" t="s">
        <v>5</v>
      </c>
      <c r="D1017" s="6">
        <v>138800</v>
      </c>
      <c r="E1017" s="8">
        <v>53700</v>
      </c>
      <c r="F1017" s="7"/>
      <c r="G1017" s="36">
        <f t="shared" si="81"/>
        <v>192500</v>
      </c>
      <c r="H1017" s="22">
        <f t="shared" si="82"/>
        <v>0.09625</v>
      </c>
      <c r="I1017" s="46"/>
      <c r="J1017" s="20"/>
      <c r="K1017" s="20"/>
      <c r="L1017" s="20"/>
      <c r="M1017" s="26"/>
    </row>
    <row r="1018" spans="3:13" ht="15">
      <c r="C1018" s="1" t="s">
        <v>6</v>
      </c>
      <c r="D1018" s="6">
        <v>146500</v>
      </c>
      <c r="E1018" s="8">
        <v>56800</v>
      </c>
      <c r="F1018" s="7"/>
      <c r="G1018" s="36">
        <f t="shared" si="81"/>
        <v>203300</v>
      </c>
      <c r="H1018" s="22">
        <f t="shared" si="82"/>
        <v>0.10165</v>
      </c>
      <c r="I1018" s="46"/>
      <c r="J1018" s="20"/>
      <c r="K1018" s="20"/>
      <c r="L1018" s="20"/>
      <c r="M1018" s="26"/>
    </row>
    <row r="1019" spans="3:13" ht="15">
      <c r="C1019" s="1" t="s">
        <v>7</v>
      </c>
      <c r="D1019" s="6">
        <v>155310</v>
      </c>
      <c r="E1019" s="8">
        <v>48740</v>
      </c>
      <c r="F1019" s="7"/>
      <c r="G1019" s="36">
        <f t="shared" si="81"/>
        <v>204050</v>
      </c>
      <c r="H1019" s="22">
        <f t="shared" si="82"/>
        <v>0.102025</v>
      </c>
      <c r="I1019" s="46"/>
      <c r="J1019" s="20"/>
      <c r="K1019" s="20"/>
      <c r="L1019" s="20"/>
      <c r="M1019" s="26"/>
    </row>
    <row r="1020" spans="3:13" ht="15">
      <c r="C1020" s="1" t="s">
        <v>8</v>
      </c>
      <c r="D1020" s="6">
        <v>154600</v>
      </c>
      <c r="E1020" s="8">
        <v>34000</v>
      </c>
      <c r="F1020" s="7"/>
      <c r="G1020" s="36">
        <f t="shared" si="81"/>
        <v>188600</v>
      </c>
      <c r="H1020" s="22">
        <f t="shared" si="82"/>
        <v>0.0943</v>
      </c>
      <c r="I1020" s="46"/>
      <c r="J1020" s="20"/>
      <c r="K1020" s="20"/>
      <c r="L1020" s="20"/>
      <c r="M1020" s="26"/>
    </row>
    <row r="1021" spans="3:13" ht="15">
      <c r="C1021" s="1" t="s">
        <v>9</v>
      </c>
      <c r="D1021" s="6">
        <v>142500</v>
      </c>
      <c r="E1021" s="8">
        <v>67000</v>
      </c>
      <c r="F1021" s="7"/>
      <c r="G1021" s="36">
        <f t="shared" si="81"/>
        <v>209500</v>
      </c>
      <c r="H1021" s="22">
        <f t="shared" si="82"/>
        <v>0.10475</v>
      </c>
      <c r="I1021" s="46"/>
      <c r="J1021" s="20"/>
      <c r="K1021" s="20"/>
      <c r="L1021" s="20"/>
      <c r="M1021" s="26"/>
    </row>
    <row r="1022" spans="3:13" ht="15">
      <c r="C1022" s="1" t="s">
        <v>10</v>
      </c>
      <c r="D1022" s="6">
        <v>102000</v>
      </c>
      <c r="E1022" s="8">
        <v>51700</v>
      </c>
      <c r="F1022" s="7"/>
      <c r="G1022" s="36">
        <f t="shared" si="81"/>
        <v>153700</v>
      </c>
      <c r="H1022" s="22">
        <f t="shared" si="82"/>
        <v>0.07685</v>
      </c>
      <c r="I1022" s="46"/>
      <c r="J1022" s="20"/>
      <c r="K1022" s="20"/>
      <c r="L1022" s="20"/>
      <c r="M1022" s="26"/>
    </row>
    <row r="1023" spans="3:13" ht="15">
      <c r="C1023" s="1" t="s">
        <v>11</v>
      </c>
      <c r="D1023" s="6">
        <v>150500</v>
      </c>
      <c r="E1023" s="8">
        <v>56400</v>
      </c>
      <c r="F1023" s="7"/>
      <c r="G1023" s="36">
        <f t="shared" si="81"/>
        <v>206900</v>
      </c>
      <c r="H1023" s="22">
        <f t="shared" si="82"/>
        <v>0.10345</v>
      </c>
      <c r="I1023" s="46"/>
      <c r="J1023" s="20"/>
      <c r="K1023" s="20"/>
      <c r="L1023" s="20"/>
      <c r="M1023" s="26"/>
    </row>
    <row r="1024" spans="3:13" ht="15">
      <c r="C1024" s="1" t="s">
        <v>12</v>
      </c>
      <c r="D1024" s="6">
        <v>155700</v>
      </c>
      <c r="E1024" s="8">
        <v>43500</v>
      </c>
      <c r="F1024" s="7"/>
      <c r="G1024" s="36">
        <f t="shared" si="81"/>
        <v>199200</v>
      </c>
      <c r="H1024" s="22">
        <f t="shared" si="82"/>
        <v>0.0996</v>
      </c>
      <c r="I1024" s="46"/>
      <c r="J1024" s="20"/>
      <c r="K1024" s="20"/>
      <c r="L1024" s="20"/>
      <c r="M1024" s="26"/>
    </row>
    <row r="1025" spans="3:13" ht="15">
      <c r="C1025" s="1" t="s">
        <v>13</v>
      </c>
      <c r="D1025" s="6">
        <v>159000</v>
      </c>
      <c r="E1025" s="8">
        <v>47500</v>
      </c>
      <c r="F1025" s="7"/>
      <c r="G1025" s="36">
        <f t="shared" si="81"/>
        <v>206500</v>
      </c>
      <c r="H1025" s="22">
        <f t="shared" si="82"/>
        <v>0.10325</v>
      </c>
      <c r="I1025" s="46"/>
      <c r="J1025" s="20"/>
      <c r="K1025" s="20"/>
      <c r="L1025" s="20"/>
      <c r="M1025" s="26"/>
    </row>
    <row r="1026" spans="3:13" ht="15">
      <c r="C1026" s="1" t="s">
        <v>14</v>
      </c>
      <c r="D1026" s="6">
        <v>122600</v>
      </c>
      <c r="E1026" s="8">
        <v>46400</v>
      </c>
      <c r="F1026" s="7"/>
      <c r="G1026" s="36">
        <f t="shared" si="81"/>
        <v>169000</v>
      </c>
      <c r="H1026" s="22">
        <f t="shared" si="82"/>
        <v>0.0845</v>
      </c>
      <c r="I1026" s="46"/>
      <c r="J1026" s="20"/>
      <c r="K1026" s="20"/>
      <c r="L1026" s="20"/>
      <c r="M1026" s="26"/>
    </row>
    <row r="1027" spans="3:13" ht="15">
      <c r="C1027" s="1" t="s">
        <v>15</v>
      </c>
      <c r="D1027" s="6">
        <v>97100</v>
      </c>
      <c r="E1027" s="8">
        <v>34700</v>
      </c>
      <c r="F1027" s="7"/>
      <c r="G1027" s="36">
        <f t="shared" si="81"/>
        <v>131800</v>
      </c>
      <c r="H1027" s="22">
        <f t="shared" si="82"/>
        <v>0.0659</v>
      </c>
      <c r="I1027" s="46"/>
      <c r="J1027" s="20"/>
      <c r="K1027" s="20"/>
      <c r="L1027" s="20"/>
      <c r="M1027" s="26"/>
    </row>
    <row r="1028" spans="3:13" ht="15">
      <c r="C1028" s="1" t="s">
        <v>16</v>
      </c>
      <c r="D1028" s="6">
        <v>96100</v>
      </c>
      <c r="E1028" s="8">
        <v>44300</v>
      </c>
      <c r="F1028" s="7"/>
      <c r="G1028" s="36">
        <f t="shared" si="81"/>
        <v>140400</v>
      </c>
      <c r="H1028" s="22">
        <f t="shared" si="82"/>
        <v>0.0702</v>
      </c>
      <c r="I1028" s="46"/>
      <c r="J1028" s="20"/>
      <c r="K1028" s="20"/>
      <c r="L1028" s="20"/>
      <c r="M1028" s="26"/>
    </row>
    <row r="1029" spans="3:13" ht="15">
      <c r="C1029" s="1"/>
      <c r="D1029" s="6"/>
      <c r="E1029" s="8"/>
      <c r="F1029" s="7"/>
      <c r="G1029" s="36"/>
      <c r="H1029" s="22"/>
      <c r="I1029" s="46"/>
      <c r="J1029" s="20"/>
      <c r="K1029" s="20"/>
      <c r="L1029" s="20"/>
      <c r="M1029" s="26"/>
    </row>
    <row r="1030" spans="3:13" ht="15">
      <c r="C1030" s="1" t="s">
        <v>17</v>
      </c>
      <c r="D1030" s="6">
        <f>AVERAGE(D1012:D1028)</f>
        <v>141947.64705882352</v>
      </c>
      <c r="E1030" s="8">
        <f>AVERAGE(E1012:E1028)</f>
        <v>48155.294117647056</v>
      </c>
      <c r="F1030" s="191" t="e">
        <f>AVERAGE(F1012:F1028)</f>
        <v>#DIV/0!</v>
      </c>
      <c r="G1030" s="36">
        <f>AVERAGE(G1012:G1028)</f>
        <v>190102.9411764706</v>
      </c>
      <c r="H1030" s="22">
        <f>+G1030/2000000</f>
        <v>0.0950514705882353</v>
      </c>
      <c r="I1030" s="46"/>
      <c r="J1030" s="20"/>
      <c r="K1030" s="20"/>
      <c r="L1030" s="20"/>
      <c r="M1030" s="26"/>
    </row>
    <row r="1031" spans="3:13" ht="15">
      <c r="C1031" s="19"/>
      <c r="D1031" s="20"/>
      <c r="E1031" s="20"/>
      <c r="F1031" s="20"/>
      <c r="G1031" s="20"/>
      <c r="H1031" s="26"/>
      <c r="I1031" s="20"/>
      <c r="J1031" s="20"/>
      <c r="K1031" s="20"/>
      <c r="L1031" s="20"/>
      <c r="M1031" s="26"/>
    </row>
    <row r="1032" spans="3:13" ht="15">
      <c r="C1032" s="19"/>
      <c r="D1032" s="20"/>
      <c r="E1032" s="20"/>
      <c r="F1032" s="20"/>
      <c r="G1032" s="20"/>
      <c r="H1032" s="26"/>
      <c r="I1032" s="20"/>
      <c r="J1032" s="20"/>
      <c r="K1032" s="20"/>
      <c r="L1032" s="20"/>
      <c r="M1032" s="26"/>
    </row>
    <row r="1033" spans="3:13" ht="15">
      <c r="C1033" s="19"/>
      <c r="D1033" s="20"/>
      <c r="E1033" s="20"/>
      <c r="F1033" s="20"/>
      <c r="G1033" s="20"/>
      <c r="H1033" s="26"/>
      <c r="I1033" s="20"/>
      <c r="J1033" s="20"/>
      <c r="K1033" s="20"/>
      <c r="L1033" s="20"/>
      <c r="M1033" s="26"/>
    </row>
    <row r="1034" spans="3:13" ht="15">
      <c r="C1034" s="19"/>
      <c r="D1034" s="20"/>
      <c r="E1034" s="20"/>
      <c r="F1034" s="20"/>
      <c r="G1034" s="20"/>
      <c r="H1034" s="26"/>
      <c r="I1034" s="20"/>
      <c r="J1034" s="20"/>
      <c r="K1034" s="20"/>
      <c r="L1034" s="20"/>
      <c r="M1034" s="26"/>
    </row>
    <row r="1035" spans="3:13" ht="15">
      <c r="C1035" s="19"/>
      <c r="D1035" s="20"/>
      <c r="E1035" s="20"/>
      <c r="F1035" s="20"/>
      <c r="G1035" s="20"/>
      <c r="H1035" s="26"/>
      <c r="I1035" s="20"/>
      <c r="J1035" s="20"/>
      <c r="K1035" s="20"/>
      <c r="L1035" s="20"/>
      <c r="M1035" s="26"/>
    </row>
    <row r="1036" spans="3:13" ht="15">
      <c r="C1036" s="19"/>
      <c r="D1036" s="20"/>
      <c r="E1036" s="20"/>
      <c r="F1036" s="20"/>
      <c r="G1036" s="20"/>
      <c r="H1036" s="26"/>
      <c r="I1036" s="20"/>
      <c r="J1036" s="20"/>
      <c r="K1036" s="20"/>
      <c r="L1036" s="20"/>
      <c r="M1036" s="26"/>
    </row>
    <row r="1037" spans="3:13" ht="15">
      <c r="C1037" s="19"/>
      <c r="D1037" s="20"/>
      <c r="E1037" s="20"/>
      <c r="F1037" s="20"/>
      <c r="G1037" s="20"/>
      <c r="H1037" s="26"/>
      <c r="I1037" s="20"/>
      <c r="J1037" s="20"/>
      <c r="K1037" s="20"/>
      <c r="L1037" s="20"/>
      <c r="M1037" s="26"/>
    </row>
    <row r="1039" spans="3:5" ht="15">
      <c r="C1039" s="257" t="s">
        <v>144</v>
      </c>
      <c r="D1039" s="257"/>
      <c r="E1039" s="257"/>
    </row>
    <row r="1040" spans="3:13" ht="15">
      <c r="C1040" s="233"/>
      <c r="D1040" s="245" t="s">
        <v>136</v>
      </c>
      <c r="E1040" s="288"/>
      <c r="F1040" s="288"/>
      <c r="G1040" s="288"/>
      <c r="H1040" s="292"/>
      <c r="I1040" s="350" t="s">
        <v>298</v>
      </c>
      <c r="J1040" s="255"/>
      <c r="K1040" s="255"/>
      <c r="L1040" s="255"/>
      <c r="M1040" s="256"/>
    </row>
    <row r="1041" spans="3:13" ht="15">
      <c r="C1041" s="233"/>
      <c r="D1041" s="216" t="s">
        <v>158</v>
      </c>
      <c r="E1041" s="37" t="s">
        <v>134</v>
      </c>
      <c r="F1041" s="43" t="s">
        <v>135</v>
      </c>
      <c r="G1041" s="212" t="s">
        <v>140</v>
      </c>
      <c r="H1041" s="18" t="s">
        <v>142</v>
      </c>
      <c r="I1041" s="216" t="s">
        <v>158</v>
      </c>
      <c r="J1041" s="37" t="s">
        <v>134</v>
      </c>
      <c r="K1041" s="43" t="s">
        <v>135</v>
      </c>
      <c r="L1041" s="212" t="s">
        <v>139</v>
      </c>
      <c r="M1041" s="18" t="s">
        <v>141</v>
      </c>
    </row>
    <row r="1042" spans="3:13" ht="15">
      <c r="C1042" s="1" t="s">
        <v>0</v>
      </c>
      <c r="D1042" s="6">
        <v>347600</v>
      </c>
      <c r="E1042" s="8">
        <v>102200</v>
      </c>
      <c r="F1042" s="7">
        <v>104500</v>
      </c>
      <c r="G1042" s="36">
        <f>SUM(D1042:F1042)</f>
        <v>554300</v>
      </c>
      <c r="H1042" s="22">
        <f>+G1042/3000000</f>
        <v>0.18476666666666666</v>
      </c>
      <c r="I1042" s="6">
        <v>287800</v>
      </c>
      <c r="J1042" s="8">
        <v>85800</v>
      </c>
      <c r="K1042" s="7"/>
      <c r="L1042" s="36">
        <f>SUM(I1042:K1042)</f>
        <v>373600</v>
      </c>
      <c r="M1042" s="22">
        <f>+L1042/3000000</f>
        <v>0.12453333333333333</v>
      </c>
    </row>
    <row r="1043" spans="3:13" ht="15">
      <c r="C1043" s="1" t="s">
        <v>1</v>
      </c>
      <c r="D1043" s="6">
        <v>308300</v>
      </c>
      <c r="E1043" s="8">
        <v>79500</v>
      </c>
      <c r="F1043" s="7">
        <v>76200</v>
      </c>
      <c r="G1043" s="36">
        <f aca="true" t="shared" si="83" ref="G1043:G1058">SUM(D1043:F1043)</f>
        <v>464000</v>
      </c>
      <c r="H1043" s="22">
        <f aca="true" t="shared" si="84" ref="H1043:H1058">+G1043/3000000</f>
        <v>0.15466666666666667</v>
      </c>
      <c r="I1043" s="6">
        <v>248300</v>
      </c>
      <c r="J1043" s="8">
        <v>65100</v>
      </c>
      <c r="K1043" s="7"/>
      <c r="L1043" s="36">
        <f aca="true" t="shared" si="85" ref="L1043:L1058">SUM(I1043:K1043)</f>
        <v>313400</v>
      </c>
      <c r="M1043" s="22">
        <f aca="true" t="shared" si="86" ref="M1043:M1058">+L1043/3000000</f>
        <v>0.10446666666666667</v>
      </c>
    </row>
    <row r="1044" spans="3:13" ht="15">
      <c r="C1044" s="1" t="s">
        <v>2</v>
      </c>
      <c r="D1044" s="6">
        <v>312000</v>
      </c>
      <c r="E1044" s="8">
        <v>90400</v>
      </c>
      <c r="F1044" s="7">
        <v>75100</v>
      </c>
      <c r="G1044" s="36">
        <f t="shared" si="83"/>
        <v>477500</v>
      </c>
      <c r="H1044" s="22">
        <f t="shared" si="84"/>
        <v>0.15916666666666668</v>
      </c>
      <c r="I1044" s="6">
        <v>254000</v>
      </c>
      <c r="J1044" s="8">
        <v>73800</v>
      </c>
      <c r="K1044" s="7"/>
      <c r="L1044" s="36">
        <f t="shared" si="85"/>
        <v>327800</v>
      </c>
      <c r="M1044" s="22">
        <f t="shared" si="86"/>
        <v>0.10926666666666666</v>
      </c>
    </row>
    <row r="1045" spans="3:13" ht="15">
      <c r="C1045" s="1" t="s">
        <v>3</v>
      </c>
      <c r="D1045" s="6">
        <v>275100</v>
      </c>
      <c r="E1045" s="8">
        <v>83000</v>
      </c>
      <c r="F1045" s="7">
        <v>64000</v>
      </c>
      <c r="G1045" s="36">
        <f t="shared" si="83"/>
        <v>422100</v>
      </c>
      <c r="H1045" s="22">
        <f t="shared" si="84"/>
        <v>0.1407</v>
      </c>
      <c r="I1045" s="6">
        <v>225100</v>
      </c>
      <c r="J1045" s="8">
        <v>68600</v>
      </c>
      <c r="K1045" s="7"/>
      <c r="L1045" s="36">
        <f t="shared" si="85"/>
        <v>293700</v>
      </c>
      <c r="M1045" s="22">
        <f t="shared" si="86"/>
        <v>0.0979</v>
      </c>
    </row>
    <row r="1046" spans="3:13" ht="15">
      <c r="C1046" s="1" t="s">
        <v>4</v>
      </c>
      <c r="D1046" s="6">
        <v>298500</v>
      </c>
      <c r="E1046" s="8">
        <v>96000</v>
      </c>
      <c r="F1046" s="7">
        <v>61000</v>
      </c>
      <c r="G1046" s="36">
        <f t="shared" si="83"/>
        <v>455500</v>
      </c>
      <c r="H1046" s="22">
        <f t="shared" si="84"/>
        <v>0.15183333333333332</v>
      </c>
      <c r="I1046" s="6">
        <v>245500</v>
      </c>
      <c r="J1046" s="8">
        <v>79000</v>
      </c>
      <c r="K1046" s="7"/>
      <c r="L1046" s="36">
        <f t="shared" si="85"/>
        <v>324500</v>
      </c>
      <c r="M1046" s="22">
        <f t="shared" si="86"/>
        <v>0.10816666666666666</v>
      </c>
    </row>
    <row r="1047" spans="3:13" ht="15">
      <c r="C1047" s="1" t="s">
        <v>5</v>
      </c>
      <c r="D1047" s="6">
        <v>265800</v>
      </c>
      <c r="E1047" s="8">
        <v>101200</v>
      </c>
      <c r="F1047" s="7">
        <v>62500</v>
      </c>
      <c r="G1047" s="36">
        <f t="shared" si="83"/>
        <v>429500</v>
      </c>
      <c r="H1047" s="22">
        <f t="shared" si="84"/>
        <v>0.14316666666666666</v>
      </c>
      <c r="I1047" s="6">
        <v>199700</v>
      </c>
      <c r="J1047" s="8">
        <v>76900</v>
      </c>
      <c r="K1047" s="7"/>
      <c r="L1047" s="36">
        <f t="shared" si="85"/>
        <v>276600</v>
      </c>
      <c r="M1047" s="22">
        <f t="shared" si="86"/>
        <v>0.0922</v>
      </c>
    </row>
    <row r="1048" spans="3:13" ht="15">
      <c r="C1048" s="1" t="s">
        <v>6</v>
      </c>
      <c r="D1048" s="6">
        <v>288700</v>
      </c>
      <c r="E1048" s="8">
        <v>105600</v>
      </c>
      <c r="F1048" s="7">
        <v>72000</v>
      </c>
      <c r="G1048" s="36">
        <f t="shared" si="83"/>
        <v>466300</v>
      </c>
      <c r="H1048" s="22">
        <f t="shared" si="84"/>
        <v>0.15543333333333334</v>
      </c>
      <c r="I1048" s="6">
        <v>231900</v>
      </c>
      <c r="J1048" s="8">
        <v>90400</v>
      </c>
      <c r="K1048" s="7"/>
      <c r="L1048" s="36">
        <f t="shared" si="85"/>
        <v>322300</v>
      </c>
      <c r="M1048" s="22">
        <f t="shared" si="86"/>
        <v>0.10743333333333334</v>
      </c>
    </row>
    <row r="1049" spans="3:13" ht="15">
      <c r="C1049" s="1" t="s">
        <v>7</v>
      </c>
      <c r="D1049" s="6">
        <v>298410</v>
      </c>
      <c r="E1049" s="8">
        <v>88740</v>
      </c>
      <c r="F1049" s="7">
        <v>82740</v>
      </c>
      <c r="G1049" s="36">
        <f t="shared" si="83"/>
        <v>469890</v>
      </c>
      <c r="H1049" s="22">
        <f t="shared" si="84"/>
        <v>0.15663</v>
      </c>
      <c r="I1049" s="6">
        <v>245010</v>
      </c>
      <c r="J1049" s="8">
        <v>76740</v>
      </c>
      <c r="K1049" s="7"/>
      <c r="L1049" s="36">
        <f t="shared" si="85"/>
        <v>321750</v>
      </c>
      <c r="M1049" s="22">
        <f t="shared" si="86"/>
        <v>0.10725</v>
      </c>
    </row>
    <row r="1050" spans="3:13" ht="15">
      <c r="C1050" s="1" t="s">
        <v>8</v>
      </c>
      <c r="D1050" s="6">
        <v>301600</v>
      </c>
      <c r="E1050" s="8">
        <v>67000</v>
      </c>
      <c r="F1050" s="7">
        <v>52700</v>
      </c>
      <c r="G1050" s="36">
        <f t="shared" si="83"/>
        <v>421300</v>
      </c>
      <c r="H1050" s="22">
        <f t="shared" si="84"/>
        <v>0.14043333333333333</v>
      </c>
      <c r="I1050" s="6">
        <v>245600</v>
      </c>
      <c r="J1050" s="8">
        <v>54000</v>
      </c>
      <c r="K1050" s="7"/>
      <c r="L1050" s="36">
        <f t="shared" si="85"/>
        <v>299600</v>
      </c>
      <c r="M1050" s="22">
        <f t="shared" si="86"/>
        <v>0.09986666666666667</v>
      </c>
    </row>
    <row r="1051" spans="3:13" ht="15">
      <c r="C1051" s="1" t="s">
        <v>9</v>
      </c>
      <c r="D1051" s="6">
        <v>264000</v>
      </c>
      <c r="E1051" s="8">
        <v>122000</v>
      </c>
      <c r="F1051" s="7">
        <v>89000</v>
      </c>
      <c r="G1051" s="36">
        <f t="shared" si="83"/>
        <v>475000</v>
      </c>
      <c r="H1051" s="22">
        <f t="shared" si="84"/>
        <v>0.15833333333333333</v>
      </c>
      <c r="I1051" s="6">
        <v>217000</v>
      </c>
      <c r="J1051" s="8">
        <v>102000</v>
      </c>
      <c r="K1051" s="7"/>
      <c r="L1051" s="36">
        <f t="shared" si="85"/>
        <v>319000</v>
      </c>
      <c r="M1051" s="22">
        <f t="shared" si="86"/>
        <v>0.10633333333333334</v>
      </c>
    </row>
    <row r="1052" spans="3:13" ht="15">
      <c r="C1052" s="1" t="s">
        <v>10</v>
      </c>
      <c r="D1052" s="6">
        <v>206600</v>
      </c>
      <c r="E1052" s="8">
        <v>103200</v>
      </c>
      <c r="F1052" s="7">
        <v>71600</v>
      </c>
      <c r="G1052" s="36">
        <f t="shared" si="83"/>
        <v>381400</v>
      </c>
      <c r="H1052" s="22">
        <f t="shared" si="84"/>
        <v>0.12713333333333332</v>
      </c>
      <c r="I1052" s="6">
        <v>162200</v>
      </c>
      <c r="J1052" s="8">
        <v>82200</v>
      </c>
      <c r="K1052" s="7"/>
      <c r="L1052" s="36">
        <f t="shared" si="85"/>
        <v>244400</v>
      </c>
      <c r="M1052" s="22">
        <f t="shared" si="86"/>
        <v>0.08146666666666667</v>
      </c>
    </row>
    <row r="1053" spans="3:13" ht="15">
      <c r="C1053" s="1" t="s">
        <v>11</v>
      </c>
      <c r="D1053" s="6">
        <v>289000</v>
      </c>
      <c r="E1053" s="8">
        <v>100100</v>
      </c>
      <c r="F1053" s="7">
        <v>74000</v>
      </c>
      <c r="G1053" s="36">
        <f t="shared" si="83"/>
        <v>463100</v>
      </c>
      <c r="H1053" s="22">
        <f t="shared" si="84"/>
        <v>0.15436666666666668</v>
      </c>
      <c r="I1053" s="6">
        <v>238000</v>
      </c>
      <c r="J1053" s="8">
        <v>88300</v>
      </c>
      <c r="K1053" s="7"/>
      <c r="L1053" s="36">
        <f t="shared" si="85"/>
        <v>326300</v>
      </c>
      <c r="M1053" s="22">
        <f t="shared" si="86"/>
        <v>0.10876666666666666</v>
      </c>
    </row>
    <row r="1054" spans="3:13" ht="15">
      <c r="C1054" s="1" t="s">
        <v>12</v>
      </c>
      <c r="D1054" s="6">
        <v>292200</v>
      </c>
      <c r="E1054" s="8">
        <v>81000</v>
      </c>
      <c r="F1054" s="7">
        <v>70000</v>
      </c>
      <c r="G1054" s="36">
        <f t="shared" si="83"/>
        <v>443200</v>
      </c>
      <c r="H1054" s="22">
        <f t="shared" si="84"/>
        <v>0.14773333333333333</v>
      </c>
      <c r="I1054" s="6">
        <v>243200</v>
      </c>
      <c r="J1054" s="8">
        <v>68000</v>
      </c>
      <c r="K1054" s="7"/>
      <c r="L1054" s="36">
        <f t="shared" si="85"/>
        <v>311200</v>
      </c>
      <c r="M1054" s="22">
        <f t="shared" si="86"/>
        <v>0.10373333333333333</v>
      </c>
    </row>
    <row r="1055" spans="3:13" ht="15">
      <c r="C1055" s="1" t="s">
        <v>13</v>
      </c>
      <c r="D1055" s="6">
        <v>289000</v>
      </c>
      <c r="E1055" s="8">
        <v>87000</v>
      </c>
      <c r="F1055" s="7">
        <v>84800</v>
      </c>
      <c r="G1055" s="36">
        <f t="shared" si="83"/>
        <v>460800</v>
      </c>
      <c r="H1055" s="22">
        <f t="shared" si="84"/>
        <v>0.1536</v>
      </c>
      <c r="I1055" s="6">
        <v>239000</v>
      </c>
      <c r="J1055" s="8">
        <v>72000</v>
      </c>
      <c r="K1055" s="7"/>
      <c r="L1055" s="36">
        <f t="shared" si="85"/>
        <v>311000</v>
      </c>
      <c r="M1055" s="22">
        <f t="shared" si="86"/>
        <v>0.10366666666666667</v>
      </c>
    </row>
    <row r="1056" spans="3:13" ht="15">
      <c r="C1056" s="1" t="s">
        <v>14</v>
      </c>
      <c r="D1056" s="6">
        <v>243500</v>
      </c>
      <c r="E1056" s="8">
        <v>92200</v>
      </c>
      <c r="F1056" s="7">
        <v>78800</v>
      </c>
      <c r="G1056" s="36">
        <f t="shared" si="83"/>
        <v>414500</v>
      </c>
      <c r="H1056" s="22">
        <f t="shared" si="84"/>
        <v>0.13816666666666666</v>
      </c>
      <c r="I1056" s="6">
        <v>195300</v>
      </c>
      <c r="J1056" s="8">
        <v>74000</v>
      </c>
      <c r="K1056" s="7"/>
      <c r="L1056" s="36">
        <f t="shared" si="85"/>
        <v>269300</v>
      </c>
      <c r="M1056" s="22">
        <f t="shared" si="86"/>
        <v>0.08976666666666666</v>
      </c>
    </row>
    <row r="1057" spans="3:13" ht="15">
      <c r="C1057" s="1" t="s">
        <v>15</v>
      </c>
      <c r="D1057" s="6">
        <v>186500</v>
      </c>
      <c r="E1057" s="8">
        <v>66600</v>
      </c>
      <c r="F1057" s="7">
        <v>72700</v>
      </c>
      <c r="G1057" s="36">
        <f t="shared" si="83"/>
        <v>325800</v>
      </c>
      <c r="H1057" s="22">
        <f t="shared" si="84"/>
        <v>0.1086</v>
      </c>
      <c r="I1057" s="6">
        <v>152500</v>
      </c>
      <c r="J1057" s="8">
        <v>54600</v>
      </c>
      <c r="K1057" s="7"/>
      <c r="L1057" s="36">
        <f t="shared" si="85"/>
        <v>207100</v>
      </c>
      <c r="M1057" s="22">
        <f t="shared" si="86"/>
        <v>0.06903333333333334</v>
      </c>
    </row>
    <row r="1058" spans="3:13" ht="15">
      <c r="C1058" s="1" t="s">
        <v>16</v>
      </c>
      <c r="D1058" s="6">
        <v>189100</v>
      </c>
      <c r="E1058" s="8">
        <v>88300</v>
      </c>
      <c r="F1058" s="7">
        <v>65000</v>
      </c>
      <c r="G1058" s="36">
        <f t="shared" si="83"/>
        <v>342400</v>
      </c>
      <c r="H1058" s="22">
        <f t="shared" si="84"/>
        <v>0.11413333333333334</v>
      </c>
      <c r="I1058" s="6">
        <v>153100</v>
      </c>
      <c r="J1058" s="8">
        <v>70300</v>
      </c>
      <c r="K1058" s="7"/>
      <c r="L1058" s="36">
        <f t="shared" si="85"/>
        <v>223400</v>
      </c>
      <c r="M1058" s="22">
        <f t="shared" si="86"/>
        <v>0.07446666666666667</v>
      </c>
    </row>
    <row r="1059" spans="3:13" ht="15">
      <c r="C1059" s="1"/>
      <c r="D1059" s="6"/>
      <c r="E1059" s="8"/>
      <c r="F1059" s="7"/>
      <c r="G1059" s="36"/>
      <c r="H1059" s="22"/>
      <c r="I1059" s="6"/>
      <c r="J1059" s="8"/>
      <c r="K1059" s="7"/>
      <c r="L1059" s="36"/>
      <c r="M1059" s="22"/>
    </row>
    <row r="1060" spans="3:13" ht="15">
      <c r="C1060" s="1" t="s">
        <v>17</v>
      </c>
      <c r="D1060" s="6">
        <f>AVERAGE(D1042:D1058)</f>
        <v>273877.0588235294</v>
      </c>
      <c r="E1060" s="8">
        <f>AVERAGE(E1042:E1058)</f>
        <v>91414.11764705883</v>
      </c>
      <c r="F1060" s="7">
        <f>AVERAGE(F1042:F1058)</f>
        <v>73920</v>
      </c>
      <c r="G1060" s="36">
        <f>AVERAGE(G1042:G1058)</f>
        <v>439211.17647058825</v>
      </c>
      <c r="H1060" s="22">
        <f>+G1060/3000000</f>
        <v>0.1464037254901961</v>
      </c>
      <c r="I1060" s="6">
        <f>AVERAGE(I1042:I1058)</f>
        <v>222541.76470588235</v>
      </c>
      <c r="J1060" s="8">
        <f>AVERAGE(J1042:J1058)</f>
        <v>75396.4705882353</v>
      </c>
      <c r="K1060" s="191" t="e">
        <f>AVERAGE(K1042:K1058)</f>
        <v>#DIV/0!</v>
      </c>
      <c r="L1060" s="36">
        <f>AVERAGE(L1042:L1058)</f>
        <v>297938.23529411765</v>
      </c>
      <c r="M1060" s="22">
        <f>+L1060/3000000</f>
        <v>0.09931274509803922</v>
      </c>
    </row>
    <row r="1061" spans="3:13" ht="15">
      <c r="C1061" s="19"/>
      <c r="D1061" s="20"/>
      <c r="E1061" s="20"/>
      <c r="F1061" s="20"/>
      <c r="G1061" s="20"/>
      <c r="H1061" s="26"/>
      <c r="I1061" s="20"/>
      <c r="J1061" s="20"/>
      <c r="K1061" s="20"/>
      <c r="L1061" s="20"/>
      <c r="M1061" s="20"/>
    </row>
    <row r="1062" spans="3:13" ht="15">
      <c r="C1062" s="19"/>
      <c r="D1062" s="20"/>
      <c r="E1062" s="20"/>
      <c r="F1062" s="20"/>
      <c r="G1062" s="20"/>
      <c r="H1062" s="26"/>
      <c r="I1062" s="20"/>
      <c r="J1062" s="20"/>
      <c r="K1062" s="20"/>
      <c r="L1062" s="20"/>
      <c r="M1062" s="20"/>
    </row>
    <row r="1063" spans="3:13" ht="15">
      <c r="C1063" s="19"/>
      <c r="D1063" s="20"/>
      <c r="E1063" s="20"/>
      <c r="F1063" s="20"/>
      <c r="G1063" s="20"/>
      <c r="H1063" s="26"/>
      <c r="I1063" s="20"/>
      <c r="J1063" s="20"/>
      <c r="K1063" s="20"/>
      <c r="L1063" s="20"/>
      <c r="M1063" s="20"/>
    </row>
    <row r="1065" spans="3:13" ht="15">
      <c r="C1065" s="233"/>
      <c r="D1065" s="350" t="s">
        <v>137</v>
      </c>
      <c r="E1065" s="255"/>
      <c r="F1065" s="255"/>
      <c r="G1065" s="255"/>
      <c r="H1065" s="256"/>
      <c r="I1065" s="351"/>
      <c r="J1065" s="313"/>
      <c r="K1065" s="313"/>
      <c r="L1065" s="313"/>
      <c r="M1065" s="313"/>
    </row>
    <row r="1066" spans="3:13" ht="15">
      <c r="C1066" s="233"/>
      <c r="D1066" s="216" t="s">
        <v>158</v>
      </c>
      <c r="E1066" s="37" t="s">
        <v>134</v>
      </c>
      <c r="F1066" s="43" t="s">
        <v>135</v>
      </c>
      <c r="G1066" s="212" t="s">
        <v>140</v>
      </c>
      <c r="H1066" s="18" t="s">
        <v>142</v>
      </c>
      <c r="I1066" s="217"/>
      <c r="J1066" s="45"/>
      <c r="K1066" s="45"/>
      <c r="L1066" s="45"/>
      <c r="M1066" s="45"/>
    </row>
    <row r="1067" spans="3:13" ht="15">
      <c r="C1067" s="1" t="s">
        <v>0</v>
      </c>
      <c r="D1067" s="6">
        <v>257900</v>
      </c>
      <c r="E1067" s="8">
        <v>77600</v>
      </c>
      <c r="F1067" s="7"/>
      <c r="G1067" s="36">
        <f>SUM(D1067:F1067)</f>
        <v>335500</v>
      </c>
      <c r="H1067" s="22">
        <f>+G1067/3000000</f>
        <v>0.11183333333333334</v>
      </c>
      <c r="I1067" s="46"/>
      <c r="J1067" s="20"/>
      <c r="K1067" s="20"/>
      <c r="L1067" s="20"/>
      <c r="M1067" s="26"/>
    </row>
    <row r="1068" spans="3:13" ht="15">
      <c r="C1068" s="1" t="s">
        <v>1</v>
      </c>
      <c r="D1068" s="6">
        <v>218300</v>
      </c>
      <c r="E1068" s="8">
        <v>57900</v>
      </c>
      <c r="F1068" s="7"/>
      <c r="G1068" s="36">
        <f aca="true" t="shared" si="87" ref="G1068:G1083">SUM(D1068:F1068)</f>
        <v>276200</v>
      </c>
      <c r="H1068" s="22">
        <f aca="true" t="shared" si="88" ref="H1068:H1083">+G1068/3000000</f>
        <v>0.09206666666666667</v>
      </c>
      <c r="I1068" s="46"/>
      <c r="J1068" s="20"/>
      <c r="K1068" s="20"/>
      <c r="L1068" s="20"/>
      <c r="M1068" s="26"/>
    </row>
    <row r="1069" spans="3:13" ht="15">
      <c r="C1069" s="1" t="s">
        <v>2</v>
      </c>
      <c r="D1069" s="6">
        <v>225000</v>
      </c>
      <c r="E1069" s="8">
        <v>65500</v>
      </c>
      <c r="F1069" s="7"/>
      <c r="G1069" s="36">
        <f t="shared" si="87"/>
        <v>290500</v>
      </c>
      <c r="H1069" s="22">
        <f t="shared" si="88"/>
        <v>0.09683333333333333</v>
      </c>
      <c r="I1069" s="46"/>
      <c r="J1069" s="20"/>
      <c r="K1069" s="20"/>
      <c r="L1069" s="20"/>
      <c r="M1069" s="26"/>
    </row>
    <row r="1070" spans="3:13" ht="15">
      <c r="C1070" s="1" t="s">
        <v>3</v>
      </c>
      <c r="D1070" s="6">
        <v>200100</v>
      </c>
      <c r="E1070" s="8">
        <v>61400</v>
      </c>
      <c r="F1070" s="7"/>
      <c r="G1070" s="36">
        <f t="shared" si="87"/>
        <v>261500</v>
      </c>
      <c r="H1070" s="22">
        <f t="shared" si="88"/>
        <v>0.08716666666666667</v>
      </c>
      <c r="I1070" s="46"/>
      <c r="J1070" s="20"/>
      <c r="K1070" s="20"/>
      <c r="L1070" s="20"/>
      <c r="M1070" s="26"/>
    </row>
    <row r="1071" spans="3:13" ht="15">
      <c r="C1071" s="1" t="s">
        <v>4</v>
      </c>
      <c r="D1071" s="6">
        <v>219000</v>
      </c>
      <c r="E1071" s="8">
        <v>70500</v>
      </c>
      <c r="F1071" s="7"/>
      <c r="G1071" s="36">
        <f t="shared" si="87"/>
        <v>289500</v>
      </c>
      <c r="H1071" s="22">
        <f t="shared" si="88"/>
        <v>0.0965</v>
      </c>
      <c r="I1071" s="46"/>
      <c r="J1071" s="20"/>
      <c r="K1071" s="20"/>
      <c r="L1071" s="20"/>
      <c r="M1071" s="26"/>
    </row>
    <row r="1072" spans="3:13" ht="15">
      <c r="C1072" s="1" t="s">
        <v>5</v>
      </c>
      <c r="D1072" s="6">
        <v>193800</v>
      </c>
      <c r="E1072" s="8">
        <v>75700</v>
      </c>
      <c r="F1072" s="7"/>
      <c r="G1072" s="36">
        <f t="shared" si="87"/>
        <v>269500</v>
      </c>
      <c r="H1072" s="22">
        <f t="shared" si="88"/>
        <v>0.08983333333333333</v>
      </c>
      <c r="I1072" s="46"/>
      <c r="J1072" s="20"/>
      <c r="K1072" s="20"/>
      <c r="L1072" s="20"/>
      <c r="M1072" s="26"/>
    </row>
    <row r="1073" spans="3:13" ht="15">
      <c r="C1073" s="1" t="s">
        <v>6</v>
      </c>
      <c r="D1073" s="6">
        <v>203500</v>
      </c>
      <c r="E1073" s="8">
        <v>82800</v>
      </c>
      <c r="F1073" s="7"/>
      <c r="G1073" s="36">
        <f t="shared" si="87"/>
        <v>286300</v>
      </c>
      <c r="H1073" s="22">
        <f t="shared" si="88"/>
        <v>0.09543333333333333</v>
      </c>
      <c r="I1073" s="46"/>
      <c r="J1073" s="20"/>
      <c r="K1073" s="20"/>
      <c r="L1073" s="20"/>
      <c r="M1073" s="26"/>
    </row>
    <row r="1074" spans="3:13" ht="15">
      <c r="C1074" s="1" t="s">
        <v>7</v>
      </c>
      <c r="D1074" s="6">
        <v>218310</v>
      </c>
      <c r="E1074" s="8">
        <v>70740</v>
      </c>
      <c r="F1074" s="7"/>
      <c r="G1074" s="36">
        <f t="shared" si="87"/>
        <v>289050</v>
      </c>
      <c r="H1074" s="22">
        <f t="shared" si="88"/>
        <v>0.09635</v>
      </c>
      <c r="I1074" s="46"/>
      <c r="J1074" s="20"/>
      <c r="K1074" s="20"/>
      <c r="L1074" s="20"/>
      <c r="M1074" s="26"/>
    </row>
    <row r="1075" spans="3:13" ht="15">
      <c r="C1075" s="1" t="s">
        <v>8</v>
      </c>
      <c r="D1075" s="6">
        <v>217600</v>
      </c>
      <c r="E1075" s="8">
        <v>47500</v>
      </c>
      <c r="F1075" s="7"/>
      <c r="G1075" s="36">
        <f t="shared" si="87"/>
        <v>265100</v>
      </c>
      <c r="H1075" s="22">
        <f t="shared" si="88"/>
        <v>0.08836666666666666</v>
      </c>
      <c r="I1075" s="46"/>
      <c r="J1075" s="20"/>
      <c r="K1075" s="20"/>
      <c r="L1075" s="20"/>
      <c r="M1075" s="26"/>
    </row>
    <row r="1076" spans="3:13" ht="15">
      <c r="C1076" s="1" t="s">
        <v>9</v>
      </c>
      <c r="D1076" s="6">
        <v>193500</v>
      </c>
      <c r="E1076" s="8">
        <v>92000</v>
      </c>
      <c r="F1076" s="7"/>
      <c r="G1076" s="36">
        <f t="shared" si="87"/>
        <v>285500</v>
      </c>
      <c r="H1076" s="22">
        <f t="shared" si="88"/>
        <v>0.09516666666666666</v>
      </c>
      <c r="I1076" s="46"/>
      <c r="J1076" s="20"/>
      <c r="K1076" s="20"/>
      <c r="L1076" s="20"/>
      <c r="M1076" s="26"/>
    </row>
    <row r="1077" spans="3:13" ht="15">
      <c r="C1077" s="1" t="s">
        <v>10</v>
      </c>
      <c r="D1077" s="6">
        <v>140000</v>
      </c>
      <c r="E1077" s="8">
        <v>71700</v>
      </c>
      <c r="F1077" s="7"/>
      <c r="G1077" s="36">
        <f t="shared" si="87"/>
        <v>211700</v>
      </c>
      <c r="H1077" s="22">
        <f t="shared" si="88"/>
        <v>0.07056666666666667</v>
      </c>
      <c r="I1077" s="46"/>
      <c r="J1077" s="20"/>
      <c r="K1077" s="20"/>
      <c r="L1077" s="20"/>
      <c r="M1077" s="26"/>
    </row>
    <row r="1078" spans="3:13" ht="15">
      <c r="C1078" s="1" t="s">
        <v>11</v>
      </c>
      <c r="D1078" s="6">
        <v>212500</v>
      </c>
      <c r="E1078" s="8">
        <v>82400</v>
      </c>
      <c r="F1078" s="7"/>
      <c r="G1078" s="36">
        <f t="shared" si="87"/>
        <v>294900</v>
      </c>
      <c r="H1078" s="22">
        <f t="shared" si="88"/>
        <v>0.0983</v>
      </c>
      <c r="I1078" s="46"/>
      <c r="J1078" s="20"/>
      <c r="K1078" s="20"/>
      <c r="L1078" s="20"/>
      <c r="M1078" s="26"/>
    </row>
    <row r="1079" spans="3:13" ht="15">
      <c r="C1079" s="1" t="s">
        <v>12</v>
      </c>
      <c r="D1079" s="6">
        <v>218700</v>
      </c>
      <c r="E1079" s="8">
        <v>61500</v>
      </c>
      <c r="F1079" s="7"/>
      <c r="G1079" s="36">
        <f t="shared" si="87"/>
        <v>280200</v>
      </c>
      <c r="H1079" s="22">
        <f t="shared" si="88"/>
        <v>0.0934</v>
      </c>
      <c r="I1079" s="46"/>
      <c r="J1079" s="20"/>
      <c r="K1079" s="20"/>
      <c r="L1079" s="20"/>
      <c r="M1079" s="26"/>
    </row>
    <row r="1080" spans="3:13" ht="15">
      <c r="C1080" s="1" t="s">
        <v>13</v>
      </c>
      <c r="D1080" s="6">
        <v>214000</v>
      </c>
      <c r="E1080" s="8">
        <v>64500</v>
      </c>
      <c r="F1080" s="7"/>
      <c r="G1080" s="36">
        <f t="shared" si="87"/>
        <v>278500</v>
      </c>
      <c r="H1080" s="22">
        <f t="shared" si="88"/>
        <v>0.09283333333333334</v>
      </c>
      <c r="I1080" s="46"/>
      <c r="J1080" s="20"/>
      <c r="K1080" s="20"/>
      <c r="L1080" s="20"/>
      <c r="M1080" s="26"/>
    </row>
    <row r="1081" spans="3:13" ht="15">
      <c r="C1081" s="1" t="s">
        <v>14</v>
      </c>
      <c r="D1081" s="6">
        <v>171200</v>
      </c>
      <c r="E1081" s="8">
        <v>64900</v>
      </c>
      <c r="F1081" s="7"/>
      <c r="G1081" s="36">
        <f t="shared" si="87"/>
        <v>236100</v>
      </c>
      <c r="H1081" s="22">
        <f t="shared" si="88"/>
        <v>0.0787</v>
      </c>
      <c r="I1081" s="46"/>
      <c r="J1081" s="20"/>
      <c r="K1081" s="20"/>
      <c r="L1081" s="20"/>
      <c r="M1081" s="26"/>
    </row>
    <row r="1082" spans="3:13" ht="15">
      <c r="C1082" s="1" t="s">
        <v>15</v>
      </c>
      <c r="D1082" s="6">
        <v>135500</v>
      </c>
      <c r="E1082" s="8">
        <v>48600</v>
      </c>
      <c r="F1082" s="7"/>
      <c r="G1082" s="36">
        <f t="shared" si="87"/>
        <v>184100</v>
      </c>
      <c r="H1082" s="22">
        <f t="shared" si="88"/>
        <v>0.06136666666666667</v>
      </c>
      <c r="I1082" s="46"/>
      <c r="J1082" s="20"/>
      <c r="K1082" s="20"/>
      <c r="L1082" s="20"/>
      <c r="M1082" s="26"/>
    </row>
    <row r="1083" spans="3:13" ht="15">
      <c r="C1083" s="1" t="s">
        <v>16</v>
      </c>
      <c r="D1083" s="6">
        <v>135100</v>
      </c>
      <c r="E1083" s="8">
        <v>61300</v>
      </c>
      <c r="F1083" s="7"/>
      <c r="G1083" s="36">
        <f t="shared" si="87"/>
        <v>196400</v>
      </c>
      <c r="H1083" s="22">
        <f t="shared" si="88"/>
        <v>0.06546666666666667</v>
      </c>
      <c r="I1083" s="46"/>
      <c r="J1083" s="20"/>
      <c r="K1083" s="20"/>
      <c r="L1083" s="20"/>
      <c r="M1083" s="26"/>
    </row>
    <row r="1084" spans="3:13" ht="15">
      <c r="C1084" s="1"/>
      <c r="D1084" s="6"/>
      <c r="E1084" s="8"/>
      <c r="F1084" s="7"/>
      <c r="G1084" s="36"/>
      <c r="H1084" s="22"/>
      <c r="I1084" s="46"/>
      <c r="J1084" s="20"/>
      <c r="K1084" s="20"/>
      <c r="L1084" s="20"/>
      <c r="M1084" s="26"/>
    </row>
    <row r="1085" spans="3:13" ht="15">
      <c r="C1085" s="1" t="s">
        <v>17</v>
      </c>
      <c r="D1085" s="6">
        <f>AVERAGE(D1067:D1083)</f>
        <v>198471.17647058822</v>
      </c>
      <c r="E1085" s="8">
        <f>AVERAGE(E1067:E1083)</f>
        <v>68031.76470588235</v>
      </c>
      <c r="F1085" s="191" t="e">
        <f>AVERAGE(F1067:F1083)</f>
        <v>#DIV/0!</v>
      </c>
      <c r="G1085" s="36">
        <f>AVERAGE(G1067:G1083)</f>
        <v>266502.9411764706</v>
      </c>
      <c r="H1085" s="22">
        <f>+G1085/3000000</f>
        <v>0.0888343137254902</v>
      </c>
      <c r="I1085" s="46"/>
      <c r="J1085" s="20"/>
      <c r="K1085" s="20"/>
      <c r="L1085" s="20"/>
      <c r="M1085" s="26"/>
    </row>
    <row r="1086" spans="3:13" ht="15">
      <c r="C1086" s="19"/>
      <c r="D1086" s="20"/>
      <c r="E1086" s="20"/>
      <c r="F1086" s="20"/>
      <c r="G1086" s="20"/>
      <c r="H1086" s="26"/>
      <c r="I1086" s="20"/>
      <c r="J1086" s="20"/>
      <c r="K1086" s="20"/>
      <c r="L1086" s="20"/>
      <c r="M1086" s="26"/>
    </row>
    <row r="1087" spans="3:13" ht="15">
      <c r="C1087" s="19"/>
      <c r="D1087" s="20"/>
      <c r="E1087" s="20"/>
      <c r="F1087" s="20"/>
      <c r="G1087" s="20"/>
      <c r="H1087" s="26"/>
      <c r="I1087" s="20"/>
      <c r="J1087" s="20"/>
      <c r="K1087" s="20"/>
      <c r="L1087" s="20"/>
      <c r="M1087" s="26"/>
    </row>
    <row r="1088" spans="3:13" ht="15">
      <c r="C1088" s="19"/>
      <c r="D1088" s="20"/>
      <c r="E1088" s="20"/>
      <c r="F1088" s="20"/>
      <c r="G1088" s="20"/>
      <c r="H1088" s="26"/>
      <c r="I1088" s="20"/>
      <c r="J1088" s="20"/>
      <c r="K1088" s="20"/>
      <c r="L1088" s="20"/>
      <c r="M1088" s="26"/>
    </row>
    <row r="1089" spans="3:13" ht="15">
      <c r="C1089" s="19"/>
      <c r="D1089" s="20"/>
      <c r="E1089" s="20"/>
      <c r="F1089" s="20"/>
      <c r="G1089" s="20"/>
      <c r="H1089" s="26"/>
      <c r="I1089" s="20"/>
      <c r="J1089" s="20"/>
      <c r="K1089" s="20"/>
      <c r="L1089" s="20"/>
      <c r="M1089" s="26"/>
    </row>
    <row r="1090" spans="3:13" ht="15">
      <c r="C1090" s="19"/>
      <c r="D1090" s="20"/>
      <c r="E1090" s="20"/>
      <c r="F1090" s="20"/>
      <c r="G1090" s="20"/>
      <c r="H1090" s="26"/>
      <c r="I1090" s="20"/>
      <c r="J1090" s="20"/>
      <c r="K1090" s="20"/>
      <c r="L1090" s="20"/>
      <c r="M1090" s="26"/>
    </row>
    <row r="1091" spans="3:13" ht="15">
      <c r="C1091" s="19"/>
      <c r="D1091" s="20"/>
      <c r="E1091" s="20"/>
      <c r="F1091" s="20"/>
      <c r="G1091" s="20"/>
      <c r="H1091" s="26"/>
      <c r="I1091" s="20"/>
      <c r="J1091" s="20"/>
      <c r="K1091" s="20"/>
      <c r="L1091" s="20"/>
      <c r="M1091" s="26"/>
    </row>
    <row r="1092" spans="3:13" ht="15">
      <c r="C1092" s="19"/>
      <c r="D1092" s="20"/>
      <c r="E1092" s="20"/>
      <c r="F1092" s="20"/>
      <c r="G1092" s="20"/>
      <c r="H1092" s="26"/>
      <c r="I1092" s="20"/>
      <c r="J1092" s="20"/>
      <c r="K1092" s="20"/>
      <c r="L1092" s="20"/>
      <c r="M1092" s="26"/>
    </row>
    <row r="1093" spans="3:13" ht="15">
      <c r="C1093" s="19"/>
      <c r="D1093" s="20"/>
      <c r="E1093" s="20"/>
      <c r="F1093" s="20"/>
      <c r="G1093" s="20"/>
      <c r="H1093" s="26"/>
      <c r="I1093" s="20"/>
      <c r="J1093" s="226" t="s">
        <v>494</v>
      </c>
      <c r="K1093" s="20"/>
      <c r="L1093" s="20"/>
      <c r="M1093" s="26"/>
    </row>
    <row r="1094" spans="3:13" ht="15">
      <c r="C1094" s="19"/>
      <c r="D1094" s="20"/>
      <c r="E1094" s="20"/>
      <c r="F1094" s="20"/>
      <c r="G1094" s="20"/>
      <c r="H1094" s="26"/>
      <c r="I1094" s="20"/>
      <c r="J1094" s="20"/>
      <c r="K1094" s="20"/>
      <c r="L1094" s="20"/>
      <c r="M1094" s="26"/>
    </row>
    <row r="1095" spans="3:13" ht="15">
      <c r="C1095" s="19"/>
      <c r="D1095" s="20"/>
      <c r="E1095" s="20"/>
      <c r="F1095" s="20"/>
      <c r="G1095" s="20"/>
      <c r="H1095" s="26"/>
      <c r="I1095" s="20"/>
      <c r="J1095" s="20"/>
      <c r="K1095" s="20"/>
      <c r="L1095" s="20"/>
      <c r="M1095" s="26"/>
    </row>
    <row r="1096" spans="3:5" ht="15">
      <c r="C1096" s="257" t="s">
        <v>145</v>
      </c>
      <c r="D1096" s="257"/>
      <c r="E1096" s="257"/>
    </row>
    <row r="1097" spans="3:13" ht="15">
      <c r="C1097" s="233"/>
      <c r="D1097" s="245" t="s">
        <v>136</v>
      </c>
      <c r="E1097" s="288"/>
      <c r="F1097" s="288"/>
      <c r="G1097" s="288"/>
      <c r="H1097" s="292"/>
      <c r="I1097" s="350" t="s">
        <v>298</v>
      </c>
      <c r="J1097" s="255"/>
      <c r="K1097" s="255"/>
      <c r="L1097" s="255"/>
      <c r="M1097" s="256"/>
    </row>
    <row r="1098" spans="3:13" ht="15">
      <c r="C1098" s="233"/>
      <c r="D1098" s="216" t="s">
        <v>158</v>
      </c>
      <c r="E1098" s="37" t="s">
        <v>134</v>
      </c>
      <c r="F1098" s="43" t="s">
        <v>135</v>
      </c>
      <c r="G1098" s="212" t="s">
        <v>140</v>
      </c>
      <c r="H1098" s="18" t="s">
        <v>142</v>
      </c>
      <c r="I1098" s="216" t="s">
        <v>158</v>
      </c>
      <c r="J1098" s="37" t="s">
        <v>134</v>
      </c>
      <c r="K1098" s="43" t="s">
        <v>135</v>
      </c>
      <c r="L1098" s="212" t="s">
        <v>139</v>
      </c>
      <c r="M1098" s="18" t="s">
        <v>141</v>
      </c>
    </row>
    <row r="1099" spans="3:13" ht="15">
      <c r="C1099" s="1" t="s">
        <v>0</v>
      </c>
      <c r="D1099" s="6">
        <v>505400</v>
      </c>
      <c r="E1099" s="8">
        <v>150200</v>
      </c>
      <c r="F1099" s="7">
        <v>160000</v>
      </c>
      <c r="G1099" s="36">
        <f>SUM(D1099:F1099)</f>
        <v>815600</v>
      </c>
      <c r="H1099" s="22">
        <f>+G1099/5000000</f>
        <v>0.16312</v>
      </c>
      <c r="I1099" s="6">
        <v>445600</v>
      </c>
      <c r="J1099" s="8">
        <v>133800</v>
      </c>
      <c r="K1099" s="7"/>
      <c r="L1099" s="36">
        <f>SUM(I1099:K1099)</f>
        <v>579400</v>
      </c>
      <c r="M1099" s="22">
        <f>+L1099/5000000</f>
        <v>0.11588</v>
      </c>
    </row>
    <row r="1100" spans="3:13" ht="15">
      <c r="C1100" s="1" t="s">
        <v>1</v>
      </c>
      <c r="D1100" s="6">
        <v>432300</v>
      </c>
      <c r="E1100" s="8">
        <v>113500</v>
      </c>
      <c r="F1100" s="7">
        <v>116200</v>
      </c>
      <c r="G1100" s="36">
        <f aca="true" t="shared" si="89" ref="G1100:G1115">SUM(D1100:F1100)</f>
        <v>662000</v>
      </c>
      <c r="H1100" s="22">
        <f aca="true" t="shared" si="90" ref="H1100:H1115">+G1100/5000000</f>
        <v>0.1324</v>
      </c>
      <c r="I1100" s="6">
        <v>372300</v>
      </c>
      <c r="J1100" s="8">
        <v>99100</v>
      </c>
      <c r="K1100" s="7"/>
      <c r="L1100" s="36">
        <f aca="true" t="shared" si="91" ref="L1100:L1115">SUM(I1100:K1100)</f>
        <v>471400</v>
      </c>
      <c r="M1100" s="22">
        <f aca="true" t="shared" si="92" ref="M1100:M1115">+L1100/5000000</f>
        <v>0.09428</v>
      </c>
    </row>
    <row r="1101" spans="3:13" ht="15">
      <c r="C1101" s="1" t="s">
        <v>2</v>
      </c>
      <c r="D1101" s="6">
        <v>442000</v>
      </c>
      <c r="E1101" s="8">
        <v>128400</v>
      </c>
      <c r="F1101" s="7">
        <v>111100</v>
      </c>
      <c r="G1101" s="36">
        <f t="shared" si="89"/>
        <v>681500</v>
      </c>
      <c r="H1101" s="22">
        <f t="shared" si="90"/>
        <v>0.1363</v>
      </c>
      <c r="I1101" s="6">
        <v>38400</v>
      </c>
      <c r="J1101" s="8">
        <v>111800</v>
      </c>
      <c r="K1101" s="7"/>
      <c r="L1101" s="36">
        <f t="shared" si="91"/>
        <v>150200</v>
      </c>
      <c r="M1101" s="22">
        <f t="shared" si="92"/>
        <v>0.03004</v>
      </c>
    </row>
    <row r="1102" spans="3:13" ht="15">
      <c r="C1102" s="1" t="s">
        <v>3</v>
      </c>
      <c r="D1102" s="6">
        <v>389100</v>
      </c>
      <c r="E1102" s="8">
        <v>119000</v>
      </c>
      <c r="F1102" s="7"/>
      <c r="G1102" s="36">
        <f t="shared" si="89"/>
        <v>508100</v>
      </c>
      <c r="H1102" s="22">
        <f t="shared" si="90"/>
        <v>0.10162</v>
      </c>
      <c r="I1102" s="6">
        <v>339100</v>
      </c>
      <c r="J1102" s="8">
        <v>104600</v>
      </c>
      <c r="K1102" s="7"/>
      <c r="L1102" s="36">
        <f t="shared" si="91"/>
        <v>443700</v>
      </c>
      <c r="M1102" s="22">
        <f t="shared" si="92"/>
        <v>0.08874</v>
      </c>
    </row>
    <row r="1103" spans="3:13" ht="15">
      <c r="C1103" s="1" t="s">
        <v>4</v>
      </c>
      <c r="D1103" s="6">
        <v>428500</v>
      </c>
      <c r="E1103" s="8">
        <v>138000</v>
      </c>
      <c r="F1103" s="7">
        <v>97000</v>
      </c>
      <c r="G1103" s="36">
        <f t="shared" si="89"/>
        <v>663500</v>
      </c>
      <c r="H1103" s="22">
        <f t="shared" si="90"/>
        <v>0.1327</v>
      </c>
      <c r="I1103" s="6">
        <v>375500</v>
      </c>
      <c r="J1103" s="8">
        <v>121000</v>
      </c>
      <c r="K1103" s="7"/>
      <c r="L1103" s="36">
        <f t="shared" si="91"/>
        <v>496500</v>
      </c>
      <c r="M1103" s="22">
        <f t="shared" si="92"/>
        <v>0.0993</v>
      </c>
    </row>
    <row r="1104" spans="3:13" ht="15">
      <c r="C1104" s="1" t="s">
        <v>5</v>
      </c>
      <c r="D1104" s="6">
        <v>375800</v>
      </c>
      <c r="E1104" s="8">
        <v>145200</v>
      </c>
      <c r="F1104" s="7">
        <v>92500</v>
      </c>
      <c r="G1104" s="36">
        <f t="shared" si="89"/>
        <v>613500</v>
      </c>
      <c r="H1104" s="22">
        <f t="shared" si="90"/>
        <v>0.1227</v>
      </c>
      <c r="I1104" s="6"/>
      <c r="J1104" s="8"/>
      <c r="K1104" s="7"/>
      <c r="L1104" s="36">
        <f t="shared" si="91"/>
        <v>0</v>
      </c>
      <c r="M1104" s="22">
        <f t="shared" si="92"/>
        <v>0</v>
      </c>
    </row>
    <row r="1105" spans="3:13" ht="15">
      <c r="C1105" s="1" t="s">
        <v>6</v>
      </c>
      <c r="D1105" s="6">
        <v>402700</v>
      </c>
      <c r="E1105" s="8">
        <v>157600</v>
      </c>
      <c r="F1105" s="7">
        <v>108000</v>
      </c>
      <c r="G1105" s="36">
        <f t="shared" si="89"/>
        <v>668300</v>
      </c>
      <c r="H1105" s="22">
        <f t="shared" si="90"/>
        <v>0.13366</v>
      </c>
      <c r="I1105" s="6">
        <v>345900</v>
      </c>
      <c r="J1105" s="8">
        <v>142400</v>
      </c>
      <c r="K1105" s="7"/>
      <c r="L1105" s="36">
        <f t="shared" si="91"/>
        <v>488300</v>
      </c>
      <c r="M1105" s="22">
        <f t="shared" si="92"/>
        <v>0.09766</v>
      </c>
    </row>
    <row r="1106" spans="3:13" ht="15">
      <c r="C1106" s="1" t="s">
        <v>7</v>
      </c>
      <c r="D1106" s="6">
        <v>424410</v>
      </c>
      <c r="E1106" s="8">
        <v>132740</v>
      </c>
      <c r="F1106" s="7">
        <v>126740</v>
      </c>
      <c r="G1106" s="36">
        <f t="shared" si="89"/>
        <v>683890</v>
      </c>
      <c r="H1106" s="22">
        <f t="shared" si="90"/>
        <v>0.136778</v>
      </c>
      <c r="I1106" s="6">
        <v>381010</v>
      </c>
      <c r="J1106" s="8">
        <v>120740</v>
      </c>
      <c r="K1106" s="7"/>
      <c r="L1106" s="36">
        <f t="shared" si="91"/>
        <v>501750</v>
      </c>
      <c r="M1106" s="22">
        <f t="shared" si="92"/>
        <v>0.10035</v>
      </c>
    </row>
    <row r="1107" spans="3:13" ht="15">
      <c r="C1107" s="1" t="s">
        <v>8</v>
      </c>
      <c r="D1107" s="6">
        <v>427600</v>
      </c>
      <c r="E1107" s="8">
        <v>94000</v>
      </c>
      <c r="F1107" s="7">
        <v>72400</v>
      </c>
      <c r="G1107" s="36">
        <f t="shared" si="89"/>
        <v>594000</v>
      </c>
      <c r="H1107" s="22">
        <f t="shared" si="90"/>
        <v>0.1188</v>
      </c>
      <c r="I1107" s="6">
        <v>371600</v>
      </c>
      <c r="J1107" s="8">
        <v>81000</v>
      </c>
      <c r="K1107" s="7"/>
      <c r="L1107" s="36">
        <f t="shared" si="91"/>
        <v>452600</v>
      </c>
      <c r="M1107" s="22">
        <f t="shared" si="92"/>
        <v>0.09052</v>
      </c>
    </row>
    <row r="1108" spans="3:13" ht="15">
      <c r="C1108" s="1" t="s">
        <v>9</v>
      </c>
      <c r="D1108" s="6">
        <v>366000</v>
      </c>
      <c r="E1108" s="8">
        <v>172000</v>
      </c>
      <c r="F1108" s="7">
        <v>131000</v>
      </c>
      <c r="G1108" s="36">
        <f t="shared" si="89"/>
        <v>669000</v>
      </c>
      <c r="H1108" s="22">
        <f t="shared" si="90"/>
        <v>0.1338</v>
      </c>
      <c r="I1108" s="6">
        <v>319000</v>
      </c>
      <c r="J1108" s="8">
        <v>152000</v>
      </c>
      <c r="K1108" s="7"/>
      <c r="L1108" s="36">
        <f t="shared" si="91"/>
        <v>471000</v>
      </c>
      <c r="M1108" s="22">
        <f t="shared" si="92"/>
        <v>0.0942</v>
      </c>
    </row>
    <row r="1109" spans="3:13" ht="15">
      <c r="C1109" s="1" t="s">
        <v>10</v>
      </c>
      <c r="D1109" s="6">
        <v>282600</v>
      </c>
      <c r="E1109" s="8">
        <v>143200</v>
      </c>
      <c r="F1109" s="7">
        <v>103600</v>
      </c>
      <c r="G1109" s="36">
        <f t="shared" si="89"/>
        <v>529400</v>
      </c>
      <c r="H1109" s="22">
        <f t="shared" si="90"/>
        <v>0.10588</v>
      </c>
      <c r="I1109" s="6">
        <v>238200</v>
      </c>
      <c r="J1109" s="8">
        <v>122200</v>
      </c>
      <c r="K1109" s="7"/>
      <c r="L1109" s="36">
        <f t="shared" si="91"/>
        <v>360400</v>
      </c>
      <c r="M1109" s="22">
        <f t="shared" si="92"/>
        <v>0.07208</v>
      </c>
    </row>
    <row r="1110" spans="3:13" ht="15">
      <c r="C1110" s="1" t="s">
        <v>11</v>
      </c>
      <c r="D1110" s="6">
        <v>413000</v>
      </c>
      <c r="E1110" s="8">
        <v>152100</v>
      </c>
      <c r="F1110" s="7">
        <v>112000</v>
      </c>
      <c r="G1110" s="36">
        <f t="shared" si="89"/>
        <v>677100</v>
      </c>
      <c r="H1110" s="22">
        <f t="shared" si="90"/>
        <v>0.13542</v>
      </c>
      <c r="I1110" s="6">
        <v>362000</v>
      </c>
      <c r="J1110" s="8">
        <v>140300</v>
      </c>
      <c r="K1110" s="7"/>
      <c r="L1110" s="36">
        <f t="shared" si="91"/>
        <v>502300</v>
      </c>
      <c r="M1110" s="22">
        <f t="shared" si="92"/>
        <v>0.10046</v>
      </c>
    </row>
    <row r="1111" spans="3:13" ht="15">
      <c r="C1111" s="1" t="s">
        <v>12</v>
      </c>
      <c r="D1111" s="6">
        <v>418200</v>
      </c>
      <c r="E1111" s="8">
        <v>117000</v>
      </c>
      <c r="F1111" s="7">
        <v>106000</v>
      </c>
      <c r="G1111" s="36">
        <f t="shared" si="89"/>
        <v>641200</v>
      </c>
      <c r="H1111" s="22">
        <f t="shared" si="90"/>
        <v>0.12824</v>
      </c>
      <c r="I1111" s="6">
        <v>369200</v>
      </c>
      <c r="J1111" s="8">
        <v>104000</v>
      </c>
      <c r="K1111" s="7"/>
      <c r="L1111" s="36">
        <f t="shared" si="91"/>
        <v>473200</v>
      </c>
      <c r="M1111" s="22">
        <f t="shared" si="92"/>
        <v>0.09464</v>
      </c>
    </row>
    <row r="1112" spans="3:13" ht="15">
      <c r="C1112" s="1" t="s">
        <v>13</v>
      </c>
      <c r="D1112" s="6">
        <v>399000</v>
      </c>
      <c r="E1112" s="8">
        <v>121000</v>
      </c>
      <c r="F1112" s="7">
        <v>161800</v>
      </c>
      <c r="G1112" s="36">
        <f t="shared" si="89"/>
        <v>681800</v>
      </c>
      <c r="H1112" s="22">
        <f t="shared" si="90"/>
        <v>0.13636</v>
      </c>
      <c r="I1112" s="6">
        <v>349000</v>
      </c>
      <c r="J1112" s="8">
        <v>106000</v>
      </c>
      <c r="K1112" s="7"/>
      <c r="L1112" s="36">
        <f t="shared" si="91"/>
        <v>455000</v>
      </c>
      <c r="M1112" s="22">
        <f t="shared" si="92"/>
        <v>0.091</v>
      </c>
    </row>
    <row r="1113" spans="3:13" ht="15">
      <c r="C1113" s="1" t="s">
        <v>14</v>
      </c>
      <c r="D1113" s="6">
        <v>340700</v>
      </c>
      <c r="E1113" s="8">
        <v>129200</v>
      </c>
      <c r="F1113" s="7">
        <v>116200</v>
      </c>
      <c r="G1113" s="36">
        <f t="shared" si="89"/>
        <v>586100</v>
      </c>
      <c r="H1113" s="22">
        <f t="shared" si="90"/>
        <v>0.11722</v>
      </c>
      <c r="I1113" s="6">
        <v>292500</v>
      </c>
      <c r="J1113" s="8">
        <v>111000</v>
      </c>
      <c r="K1113" s="7"/>
      <c r="L1113" s="36">
        <f t="shared" si="91"/>
        <v>403500</v>
      </c>
      <c r="M1113" s="22">
        <f t="shared" si="92"/>
        <v>0.0807</v>
      </c>
    </row>
    <row r="1114" spans="3:13" ht="15">
      <c r="C1114" s="1" t="s">
        <v>15</v>
      </c>
      <c r="D1114" s="6">
        <v>263300</v>
      </c>
      <c r="E1114" s="8">
        <v>94400</v>
      </c>
      <c r="F1114" s="7">
        <v>108700</v>
      </c>
      <c r="G1114" s="36">
        <f t="shared" si="89"/>
        <v>466400</v>
      </c>
      <c r="H1114" s="22">
        <f t="shared" si="90"/>
        <v>0.09328</v>
      </c>
      <c r="I1114" s="6">
        <v>229300</v>
      </c>
      <c r="J1114" s="8">
        <v>82400</v>
      </c>
      <c r="K1114" s="7"/>
      <c r="L1114" s="36">
        <f t="shared" si="91"/>
        <v>311700</v>
      </c>
      <c r="M1114" s="22">
        <f t="shared" si="92"/>
        <v>0.06234</v>
      </c>
    </row>
    <row r="1115" spans="3:13" ht="15">
      <c r="C1115" s="1" t="s">
        <v>16</v>
      </c>
      <c r="D1115" s="6">
        <v>267100</v>
      </c>
      <c r="E1115" s="8">
        <v>122300</v>
      </c>
      <c r="F1115" s="7">
        <v>95000</v>
      </c>
      <c r="G1115" s="36">
        <f t="shared" si="89"/>
        <v>484400</v>
      </c>
      <c r="H1115" s="22">
        <f t="shared" si="90"/>
        <v>0.09688</v>
      </c>
      <c r="I1115" s="6">
        <v>231100</v>
      </c>
      <c r="J1115" s="8">
        <v>104300</v>
      </c>
      <c r="K1115" s="7"/>
      <c r="L1115" s="36">
        <f t="shared" si="91"/>
        <v>335400</v>
      </c>
      <c r="M1115" s="22">
        <f t="shared" si="92"/>
        <v>0.06708</v>
      </c>
    </row>
    <row r="1116" spans="3:13" ht="15">
      <c r="C1116" s="1"/>
      <c r="D1116" s="6"/>
      <c r="E1116" s="8"/>
      <c r="F1116" s="7"/>
      <c r="G1116" s="36"/>
      <c r="H1116" s="22"/>
      <c r="I1116" s="6"/>
      <c r="J1116" s="8"/>
      <c r="K1116" s="7"/>
      <c r="L1116" s="36"/>
      <c r="M1116" s="22"/>
    </row>
    <row r="1117" spans="3:13" ht="15">
      <c r="C1117" s="1" t="s">
        <v>17</v>
      </c>
      <c r="D1117" s="6">
        <f aca="true" t="shared" si="93" ref="D1117:L1117">AVERAGE(D1099:D1115)</f>
        <v>386924.1176470588</v>
      </c>
      <c r="E1117" s="8">
        <f t="shared" si="93"/>
        <v>131167.0588235294</v>
      </c>
      <c r="F1117" s="7">
        <f t="shared" si="93"/>
        <v>113640</v>
      </c>
      <c r="G1117" s="36">
        <f t="shared" si="93"/>
        <v>625046.4705882353</v>
      </c>
      <c r="H1117" s="22">
        <f t="shared" si="93"/>
        <v>0.12500929411764708</v>
      </c>
      <c r="I1117" s="6">
        <f t="shared" si="93"/>
        <v>316231.875</v>
      </c>
      <c r="J1117" s="8">
        <f t="shared" si="93"/>
        <v>114790</v>
      </c>
      <c r="K1117" s="191" t="e">
        <f t="shared" si="93"/>
        <v>#DIV/0!</v>
      </c>
      <c r="L1117" s="36">
        <f t="shared" si="93"/>
        <v>405667.64705882355</v>
      </c>
      <c r="M1117" s="22">
        <f>+L1117/5000000</f>
        <v>0.08113352941176472</v>
      </c>
    </row>
    <row r="1118" spans="3:13" ht="15">
      <c r="C1118" s="19"/>
      <c r="D1118" s="20"/>
      <c r="E1118" s="20"/>
      <c r="F1118" s="20"/>
      <c r="G1118" s="20"/>
      <c r="H1118" s="26"/>
      <c r="I1118" s="20"/>
      <c r="J1118" s="20"/>
      <c r="K1118" s="20"/>
      <c r="L1118" s="20"/>
      <c r="M1118" s="20"/>
    </row>
    <row r="1119" spans="3:13" ht="15">
      <c r="C1119" s="19"/>
      <c r="D1119" s="20"/>
      <c r="E1119" s="20"/>
      <c r="F1119" s="20"/>
      <c r="G1119" s="20"/>
      <c r="H1119" s="26"/>
      <c r="I1119" s="20"/>
      <c r="J1119" s="20"/>
      <c r="K1119" s="20"/>
      <c r="L1119" s="20"/>
      <c r="M1119" s="20"/>
    </row>
    <row r="1120" spans="3:13" ht="15">
      <c r="C1120" s="19"/>
      <c r="D1120" s="20"/>
      <c r="E1120" s="20"/>
      <c r="F1120" s="20"/>
      <c r="G1120" s="20"/>
      <c r="H1120" s="26"/>
      <c r="I1120" s="20"/>
      <c r="J1120" s="20"/>
      <c r="K1120" s="20"/>
      <c r="L1120" s="20"/>
      <c r="M1120" s="20"/>
    </row>
    <row r="1122" spans="3:13" ht="15">
      <c r="C1122" s="233"/>
      <c r="D1122" s="350" t="s">
        <v>137</v>
      </c>
      <c r="E1122" s="255"/>
      <c r="F1122" s="255"/>
      <c r="G1122" s="255"/>
      <c r="H1122" s="256"/>
      <c r="I1122" s="351"/>
      <c r="J1122" s="313"/>
      <c r="K1122" s="313"/>
      <c r="L1122" s="313"/>
      <c r="M1122" s="313"/>
    </row>
    <row r="1123" spans="3:13" ht="15">
      <c r="C1123" s="233"/>
      <c r="D1123" s="216" t="s">
        <v>158</v>
      </c>
      <c r="E1123" s="37" t="s">
        <v>134</v>
      </c>
      <c r="F1123" s="43" t="s">
        <v>135</v>
      </c>
      <c r="G1123" s="212" t="s">
        <v>140</v>
      </c>
      <c r="H1123" s="18" t="s">
        <v>142</v>
      </c>
      <c r="I1123" s="217"/>
      <c r="J1123" s="45"/>
      <c r="K1123" s="45"/>
      <c r="L1123" s="45"/>
      <c r="M1123" s="45"/>
    </row>
    <row r="1124" spans="3:13" ht="15">
      <c r="C1124" s="1" t="s">
        <v>0</v>
      </c>
      <c r="D1124" s="6">
        <v>415700</v>
      </c>
      <c r="E1124" s="8">
        <v>125600</v>
      </c>
      <c r="F1124" s="7"/>
      <c r="G1124" s="36">
        <f>SUM(D1124:F1124)</f>
        <v>541300</v>
      </c>
      <c r="H1124" s="22">
        <f>+G1124/5000000</f>
        <v>0.10826</v>
      </c>
      <c r="I1124" s="46"/>
      <c r="J1124" s="20"/>
      <c r="K1124" s="20"/>
      <c r="L1124" s="20"/>
      <c r="M1124" s="26"/>
    </row>
    <row r="1125" spans="3:13" ht="15">
      <c r="C1125" s="1" t="s">
        <v>1</v>
      </c>
      <c r="D1125" s="6">
        <v>342300</v>
      </c>
      <c r="E1125" s="8">
        <v>91900</v>
      </c>
      <c r="F1125" s="7"/>
      <c r="G1125" s="36">
        <f aca="true" t="shared" si="94" ref="G1125:G1140">SUM(D1125:F1125)</f>
        <v>434200</v>
      </c>
      <c r="H1125" s="22">
        <f aca="true" t="shared" si="95" ref="H1125:H1140">+G1125/5000000</f>
        <v>0.08684</v>
      </c>
      <c r="I1125" s="46"/>
      <c r="J1125" s="20"/>
      <c r="K1125" s="20"/>
      <c r="L1125" s="20"/>
      <c r="M1125" s="26"/>
    </row>
    <row r="1126" spans="3:13" ht="15">
      <c r="C1126" s="1" t="s">
        <v>2</v>
      </c>
      <c r="D1126" s="6">
        <v>355000</v>
      </c>
      <c r="E1126" s="8">
        <v>103500</v>
      </c>
      <c r="F1126" s="7"/>
      <c r="G1126" s="36">
        <f t="shared" si="94"/>
        <v>458500</v>
      </c>
      <c r="H1126" s="22">
        <f t="shared" si="95"/>
        <v>0.0917</v>
      </c>
      <c r="I1126" s="46"/>
      <c r="J1126" s="20"/>
      <c r="K1126" s="20"/>
      <c r="L1126" s="20"/>
      <c r="M1126" s="26"/>
    </row>
    <row r="1127" spans="3:13" ht="15">
      <c r="C1127" s="1" t="s">
        <v>3</v>
      </c>
      <c r="D1127" s="6">
        <v>314100</v>
      </c>
      <c r="E1127" s="8">
        <v>97400</v>
      </c>
      <c r="F1127" s="7"/>
      <c r="G1127" s="36">
        <f t="shared" si="94"/>
        <v>411500</v>
      </c>
      <c r="H1127" s="22">
        <f t="shared" si="95"/>
        <v>0.0823</v>
      </c>
      <c r="I1127" s="46"/>
      <c r="J1127" s="20"/>
      <c r="K1127" s="20"/>
      <c r="L1127" s="20"/>
      <c r="M1127" s="26"/>
    </row>
    <row r="1128" spans="3:13" ht="15">
      <c r="C1128" s="1" t="s">
        <v>4</v>
      </c>
      <c r="D1128" s="6">
        <v>349000</v>
      </c>
      <c r="E1128" s="8">
        <v>112500</v>
      </c>
      <c r="F1128" s="7"/>
      <c r="G1128" s="36">
        <f t="shared" si="94"/>
        <v>461500</v>
      </c>
      <c r="H1128" s="22">
        <f t="shared" si="95"/>
        <v>0.0923</v>
      </c>
      <c r="I1128" s="46"/>
      <c r="J1128" s="20"/>
      <c r="K1128" s="20"/>
      <c r="L1128" s="20"/>
      <c r="M1128" s="26"/>
    </row>
    <row r="1129" spans="3:13" ht="15">
      <c r="C1129" s="1" t="s">
        <v>5</v>
      </c>
      <c r="D1129" s="6"/>
      <c r="E1129" s="8"/>
      <c r="F1129" s="7"/>
      <c r="G1129" s="36">
        <f t="shared" si="94"/>
        <v>0</v>
      </c>
      <c r="H1129" s="22">
        <f t="shared" si="95"/>
        <v>0</v>
      </c>
      <c r="I1129" s="46"/>
      <c r="J1129" s="20"/>
      <c r="K1129" s="20"/>
      <c r="L1129" s="20"/>
      <c r="M1129" s="26"/>
    </row>
    <row r="1130" spans="3:13" ht="15">
      <c r="C1130" s="1" t="s">
        <v>6</v>
      </c>
      <c r="D1130" s="6">
        <v>317500</v>
      </c>
      <c r="E1130" s="8">
        <v>134800</v>
      </c>
      <c r="F1130" s="7"/>
      <c r="G1130" s="36">
        <f t="shared" si="94"/>
        <v>452300</v>
      </c>
      <c r="H1130" s="22">
        <f t="shared" si="95"/>
        <v>0.09046</v>
      </c>
      <c r="I1130" s="46"/>
      <c r="J1130" s="20"/>
      <c r="K1130" s="20"/>
      <c r="L1130" s="20"/>
      <c r="M1130" s="26"/>
    </row>
    <row r="1131" spans="3:13" ht="15">
      <c r="C1131" s="1" t="s">
        <v>7</v>
      </c>
      <c r="D1131" s="6">
        <v>344310</v>
      </c>
      <c r="E1131" s="8">
        <v>114740</v>
      </c>
      <c r="F1131" s="7"/>
      <c r="G1131" s="36">
        <f t="shared" si="94"/>
        <v>459050</v>
      </c>
      <c r="H1131" s="22">
        <f t="shared" si="95"/>
        <v>0.09181</v>
      </c>
      <c r="I1131" s="46"/>
      <c r="J1131" s="20"/>
      <c r="K1131" s="20"/>
      <c r="L1131" s="20"/>
      <c r="M1131" s="26"/>
    </row>
    <row r="1132" spans="3:13" ht="15">
      <c r="C1132" s="1" t="s">
        <v>8</v>
      </c>
      <c r="D1132" s="6">
        <v>343600</v>
      </c>
      <c r="E1132" s="8">
        <v>74500</v>
      </c>
      <c r="F1132" s="7"/>
      <c r="G1132" s="36">
        <f t="shared" si="94"/>
        <v>418100</v>
      </c>
      <c r="H1132" s="22">
        <f t="shared" si="95"/>
        <v>0.08362</v>
      </c>
      <c r="I1132" s="46"/>
      <c r="J1132" s="20"/>
      <c r="K1132" s="20"/>
      <c r="L1132" s="20"/>
      <c r="M1132" s="26"/>
    </row>
    <row r="1133" spans="3:13" ht="15">
      <c r="C1133" s="1" t="s">
        <v>9</v>
      </c>
      <c r="D1133" s="6">
        <v>295500</v>
      </c>
      <c r="E1133" s="8">
        <v>142000</v>
      </c>
      <c r="F1133" s="7"/>
      <c r="G1133" s="36">
        <f t="shared" si="94"/>
        <v>437500</v>
      </c>
      <c r="H1133" s="22">
        <f t="shared" si="95"/>
        <v>0.0875</v>
      </c>
      <c r="I1133" s="46"/>
      <c r="J1133" s="20"/>
      <c r="K1133" s="20"/>
      <c r="L1133" s="20"/>
      <c r="M1133" s="26"/>
    </row>
    <row r="1134" spans="3:13" ht="15">
      <c r="C1134" s="1" t="s">
        <v>10</v>
      </c>
      <c r="D1134" s="6">
        <v>216000</v>
      </c>
      <c r="E1134" s="8">
        <v>111700</v>
      </c>
      <c r="F1134" s="7"/>
      <c r="G1134" s="36">
        <f t="shared" si="94"/>
        <v>327700</v>
      </c>
      <c r="H1134" s="22">
        <f t="shared" si="95"/>
        <v>0.06554</v>
      </c>
      <c r="I1134" s="46"/>
      <c r="J1134" s="20"/>
      <c r="K1134" s="20"/>
      <c r="L1134" s="20"/>
      <c r="M1134" s="26"/>
    </row>
    <row r="1135" spans="3:13" ht="15">
      <c r="C1135" s="1" t="s">
        <v>11</v>
      </c>
      <c r="D1135" s="6">
        <v>336500</v>
      </c>
      <c r="E1135" s="8">
        <v>134400</v>
      </c>
      <c r="F1135" s="7"/>
      <c r="G1135" s="36">
        <f t="shared" si="94"/>
        <v>470900</v>
      </c>
      <c r="H1135" s="22">
        <f t="shared" si="95"/>
        <v>0.09418</v>
      </c>
      <c r="I1135" s="46"/>
      <c r="J1135" s="20"/>
      <c r="K1135" s="20"/>
      <c r="L1135" s="20"/>
      <c r="M1135" s="26"/>
    </row>
    <row r="1136" spans="3:13" ht="15">
      <c r="C1136" s="1" t="s">
        <v>12</v>
      </c>
      <c r="D1136" s="6">
        <v>344700</v>
      </c>
      <c r="E1136" s="8">
        <v>97500</v>
      </c>
      <c r="F1136" s="7"/>
      <c r="G1136" s="36">
        <f t="shared" si="94"/>
        <v>442200</v>
      </c>
      <c r="H1136" s="22">
        <f t="shared" si="95"/>
        <v>0.08844</v>
      </c>
      <c r="I1136" s="46"/>
      <c r="J1136" s="20"/>
      <c r="K1136" s="20"/>
      <c r="L1136" s="20"/>
      <c r="M1136" s="26"/>
    </row>
    <row r="1137" spans="3:13" ht="15">
      <c r="C1137" s="1" t="s">
        <v>13</v>
      </c>
      <c r="D1137" s="6">
        <v>324000</v>
      </c>
      <c r="E1137" s="8">
        <v>98500</v>
      </c>
      <c r="F1137" s="7"/>
      <c r="G1137" s="36">
        <f t="shared" si="94"/>
        <v>422500</v>
      </c>
      <c r="H1137" s="22">
        <f t="shared" si="95"/>
        <v>0.0845</v>
      </c>
      <c r="I1137" s="46"/>
      <c r="J1137" s="20"/>
      <c r="K1137" s="20"/>
      <c r="L1137" s="20"/>
      <c r="M1137" s="26"/>
    </row>
    <row r="1138" spans="3:13" ht="15">
      <c r="C1138" s="1" t="s">
        <v>14</v>
      </c>
      <c r="D1138" s="6">
        <v>268400</v>
      </c>
      <c r="E1138" s="8">
        <v>370300</v>
      </c>
      <c r="F1138" s="7"/>
      <c r="G1138" s="36">
        <f t="shared" si="94"/>
        <v>638700</v>
      </c>
      <c r="H1138" s="22">
        <f t="shared" si="95"/>
        <v>0.12774</v>
      </c>
      <c r="I1138" s="46"/>
      <c r="J1138" s="20"/>
      <c r="K1138" s="20"/>
      <c r="L1138" s="20"/>
      <c r="M1138" s="26"/>
    </row>
    <row r="1139" spans="3:13" ht="15">
      <c r="C1139" s="1" t="s">
        <v>15</v>
      </c>
      <c r="D1139" s="6">
        <v>212300</v>
      </c>
      <c r="E1139" s="8">
        <v>76400</v>
      </c>
      <c r="F1139" s="7"/>
      <c r="G1139" s="36">
        <f t="shared" si="94"/>
        <v>288700</v>
      </c>
      <c r="H1139" s="22">
        <f t="shared" si="95"/>
        <v>0.05774</v>
      </c>
      <c r="I1139" s="46"/>
      <c r="J1139" s="20"/>
      <c r="K1139" s="20"/>
      <c r="L1139" s="20"/>
      <c r="M1139" s="26"/>
    </row>
    <row r="1140" spans="3:13" ht="15">
      <c r="C1140" s="1" t="s">
        <v>16</v>
      </c>
      <c r="D1140" s="6">
        <v>213100</v>
      </c>
      <c r="E1140" s="8">
        <v>95300</v>
      </c>
      <c r="F1140" s="7"/>
      <c r="G1140" s="36">
        <f t="shared" si="94"/>
        <v>308400</v>
      </c>
      <c r="H1140" s="22">
        <f t="shared" si="95"/>
        <v>0.06168</v>
      </c>
      <c r="I1140" s="46"/>
      <c r="J1140" s="20"/>
      <c r="K1140" s="20"/>
      <c r="L1140" s="20"/>
      <c r="M1140" s="26"/>
    </row>
    <row r="1141" spans="3:13" ht="15">
      <c r="C1141" s="1"/>
      <c r="D1141" s="6"/>
      <c r="E1141" s="8"/>
      <c r="F1141" s="7"/>
      <c r="G1141" s="36"/>
      <c r="H1141" s="22"/>
      <c r="I1141" s="46"/>
      <c r="J1141" s="20"/>
      <c r="K1141" s="20"/>
      <c r="L1141" s="20"/>
      <c r="M1141" s="26"/>
    </row>
    <row r="1142" spans="3:13" ht="15">
      <c r="C1142" s="1" t="s">
        <v>17</v>
      </c>
      <c r="D1142" s="6">
        <f>AVERAGE(D1124:D1140)</f>
        <v>312000.625</v>
      </c>
      <c r="E1142" s="8">
        <f>AVERAGE(E1124:E1140)</f>
        <v>123815</v>
      </c>
      <c r="F1142" s="191" t="e">
        <f>AVERAGE(F1124:F1140)</f>
        <v>#DIV/0!</v>
      </c>
      <c r="G1142" s="36">
        <f>AVERAGE(G1124:G1140)</f>
        <v>410179.4117647059</v>
      </c>
      <c r="H1142" s="22">
        <f>AVERAGE(H1124:H1140)</f>
        <v>0.08203588235294117</v>
      </c>
      <c r="I1142" s="46"/>
      <c r="J1142" s="20"/>
      <c r="K1142" s="20"/>
      <c r="L1142" s="20"/>
      <c r="M1142" s="26"/>
    </row>
    <row r="1150" ht="15">
      <c r="C1150" t="s">
        <v>146</v>
      </c>
    </row>
    <row r="1152" ht="15">
      <c r="C1152" t="s">
        <v>153</v>
      </c>
    </row>
    <row r="1153" spans="3:7" ht="15">
      <c r="C1153" s="233"/>
      <c r="D1153" s="244" t="s">
        <v>147</v>
      </c>
      <c r="E1153" s="244"/>
      <c r="F1153" s="244" t="s">
        <v>150</v>
      </c>
      <c r="G1153" s="244"/>
    </row>
    <row r="1154" spans="3:7" ht="15">
      <c r="C1154" s="233"/>
      <c r="D1154" s="205" t="s">
        <v>148</v>
      </c>
      <c r="E1154" s="208" t="s">
        <v>149</v>
      </c>
      <c r="F1154" s="216" t="s">
        <v>151</v>
      </c>
      <c r="G1154" s="18" t="s">
        <v>152</v>
      </c>
    </row>
    <row r="1155" spans="3:7" ht="15">
      <c r="C1155" s="1" t="s">
        <v>0</v>
      </c>
      <c r="D1155" s="205"/>
      <c r="E1155" s="208" t="s">
        <v>295</v>
      </c>
      <c r="F1155" s="205" t="s">
        <v>295</v>
      </c>
      <c r="G1155" s="208"/>
    </row>
    <row r="1156" spans="3:7" ht="15">
      <c r="C1156" s="1" t="s">
        <v>1</v>
      </c>
      <c r="D1156" s="205"/>
      <c r="E1156" s="208" t="s">
        <v>295</v>
      </c>
      <c r="F1156" s="205" t="s">
        <v>295</v>
      </c>
      <c r="G1156" s="208"/>
    </row>
    <row r="1157" spans="3:7" ht="15">
      <c r="C1157" s="1" t="s">
        <v>2</v>
      </c>
      <c r="D1157" s="205" t="s">
        <v>365</v>
      </c>
      <c r="E1157" s="208"/>
      <c r="F1157" s="205"/>
      <c r="G1157" s="208"/>
    </row>
    <row r="1158" spans="3:7" ht="15">
      <c r="C1158" s="1" t="s">
        <v>3</v>
      </c>
      <c r="D1158" s="205"/>
      <c r="E1158" s="208" t="s">
        <v>295</v>
      </c>
      <c r="F1158" s="205"/>
      <c r="G1158" s="208"/>
    </row>
    <row r="1159" spans="3:7" ht="15">
      <c r="C1159" s="1" t="s">
        <v>4</v>
      </c>
      <c r="D1159" s="205" t="s">
        <v>365</v>
      </c>
      <c r="E1159" s="208"/>
      <c r="F1159" s="205"/>
      <c r="G1159" s="208"/>
    </row>
    <row r="1160" spans="3:7" ht="15">
      <c r="C1160" s="1" t="s">
        <v>5</v>
      </c>
      <c r="D1160" s="205"/>
      <c r="E1160" s="208" t="s">
        <v>295</v>
      </c>
      <c r="F1160" s="205" t="s">
        <v>295</v>
      </c>
      <c r="G1160" s="208"/>
    </row>
    <row r="1161" spans="3:7" ht="15">
      <c r="C1161" s="1" t="s">
        <v>6</v>
      </c>
      <c r="D1161" s="205"/>
      <c r="E1161" s="208" t="s">
        <v>295</v>
      </c>
      <c r="F1161" s="205" t="s">
        <v>295</v>
      </c>
      <c r="G1161" s="208"/>
    </row>
    <row r="1162" spans="3:7" ht="15">
      <c r="C1162" s="1" t="s">
        <v>7</v>
      </c>
      <c r="D1162" s="205" t="s">
        <v>365</v>
      </c>
      <c r="E1162" s="208"/>
      <c r="F1162" s="205" t="s">
        <v>295</v>
      </c>
      <c r="G1162" s="208"/>
    </row>
    <row r="1163" spans="3:7" ht="15">
      <c r="C1163" s="1" t="s">
        <v>8</v>
      </c>
      <c r="D1163" s="205" t="s">
        <v>365</v>
      </c>
      <c r="E1163" s="208"/>
      <c r="F1163" s="205" t="s">
        <v>295</v>
      </c>
      <c r="G1163" s="208"/>
    </row>
    <row r="1164" spans="3:7" ht="15">
      <c r="C1164" s="1" t="s">
        <v>9</v>
      </c>
      <c r="D1164" s="205" t="s">
        <v>365</v>
      </c>
      <c r="E1164" s="208"/>
      <c r="F1164" s="205"/>
      <c r="G1164" s="208"/>
    </row>
    <row r="1165" spans="3:7" ht="15">
      <c r="C1165" s="1" t="s">
        <v>10</v>
      </c>
      <c r="D1165" s="205" t="s">
        <v>365</v>
      </c>
      <c r="E1165" s="208"/>
      <c r="F1165" s="205" t="s">
        <v>295</v>
      </c>
      <c r="G1165" s="208"/>
    </row>
    <row r="1166" spans="3:7" ht="15">
      <c r="C1166" s="1" t="s">
        <v>11</v>
      </c>
      <c r="D1166" s="205"/>
      <c r="F1166" s="205" t="s">
        <v>295</v>
      </c>
      <c r="G1166" s="208"/>
    </row>
    <row r="1167" spans="3:7" ht="15">
      <c r="C1167" s="1" t="s">
        <v>12</v>
      </c>
      <c r="D1167" s="205"/>
      <c r="E1167" s="208" t="s">
        <v>295</v>
      </c>
      <c r="F1167" s="205" t="s">
        <v>295</v>
      </c>
      <c r="G1167" s="208"/>
    </row>
    <row r="1168" spans="3:7" ht="15">
      <c r="C1168" s="1" t="s">
        <v>13</v>
      </c>
      <c r="D1168" s="205"/>
      <c r="E1168" s="208" t="s">
        <v>295</v>
      </c>
      <c r="F1168" s="205" t="s">
        <v>295</v>
      </c>
      <c r="G1168" s="208"/>
    </row>
    <row r="1169" spans="3:7" ht="15">
      <c r="C1169" s="1" t="s">
        <v>14</v>
      </c>
      <c r="D1169" s="205" t="s">
        <v>365</v>
      </c>
      <c r="E1169" s="208"/>
      <c r="F1169" s="205" t="s">
        <v>295</v>
      </c>
      <c r="G1169" s="208"/>
    </row>
    <row r="1170" spans="3:7" ht="15">
      <c r="C1170" s="1" t="s">
        <v>15</v>
      </c>
      <c r="D1170" s="205"/>
      <c r="E1170" s="208"/>
      <c r="F1170" s="205"/>
      <c r="G1170" s="208"/>
    </row>
    <row r="1171" spans="3:7" ht="15">
      <c r="C1171" s="1" t="s">
        <v>16</v>
      </c>
      <c r="D1171" s="205"/>
      <c r="E1171" s="208"/>
      <c r="F1171" s="205" t="s">
        <v>295</v>
      </c>
      <c r="G1171" s="208"/>
    </row>
    <row r="1172" spans="3:7" ht="15">
      <c r="C1172" s="1"/>
      <c r="D1172" s="33"/>
      <c r="E1172" s="35"/>
      <c r="F1172" s="33"/>
      <c r="G1172" s="35"/>
    </row>
    <row r="1173" spans="3:7" ht="15">
      <c r="C1173" s="1" t="s">
        <v>17</v>
      </c>
      <c r="D1173" s="6">
        <f>COUNTA(D1155:D1171)</f>
        <v>7</v>
      </c>
      <c r="E1173" s="16">
        <f>COUNTA(E1155:E1171)</f>
        <v>7</v>
      </c>
      <c r="F1173" s="6">
        <f>COUNTA(F1155:F1171)</f>
        <v>12</v>
      </c>
      <c r="G1173" s="16">
        <f>COUNTA(G1155:G1171)</f>
        <v>0</v>
      </c>
    </row>
    <row r="1179" ht="15">
      <c r="J1179" s="225" t="s">
        <v>495</v>
      </c>
    </row>
    <row r="1182" spans="3:4" ht="15">
      <c r="C1182" s="257" t="s">
        <v>161</v>
      </c>
      <c r="D1182" s="257"/>
    </row>
    <row r="1183" spans="3:16" ht="15">
      <c r="C1183" s="233"/>
      <c r="D1183" s="244" t="s">
        <v>158</v>
      </c>
      <c r="E1183" s="244"/>
      <c r="F1183" s="244"/>
      <c r="G1183" s="244"/>
      <c r="H1183" s="244" t="s">
        <v>134</v>
      </c>
      <c r="I1183" s="244"/>
      <c r="J1183" s="244"/>
      <c r="K1183" s="244"/>
      <c r="L1183" s="244" t="s">
        <v>159</v>
      </c>
      <c r="M1183" s="244"/>
      <c r="N1183" s="244"/>
      <c r="O1183" s="244"/>
      <c r="P1183" s="276" t="s">
        <v>160</v>
      </c>
    </row>
    <row r="1184" spans="3:16" ht="15">
      <c r="C1184" s="233"/>
      <c r="D1184" s="205" t="s">
        <v>155</v>
      </c>
      <c r="E1184" s="24" t="s">
        <v>154</v>
      </c>
      <c r="F1184" s="24" t="s">
        <v>156</v>
      </c>
      <c r="G1184" s="207" t="s">
        <v>157</v>
      </c>
      <c r="H1184" s="205" t="s">
        <v>155</v>
      </c>
      <c r="I1184" s="24" t="s">
        <v>154</v>
      </c>
      <c r="J1184" s="24" t="s">
        <v>156</v>
      </c>
      <c r="K1184" s="207" t="s">
        <v>157</v>
      </c>
      <c r="L1184" s="205" t="s">
        <v>155</v>
      </c>
      <c r="M1184" s="24" t="s">
        <v>154</v>
      </c>
      <c r="N1184" s="24" t="s">
        <v>156</v>
      </c>
      <c r="O1184" s="207" t="s">
        <v>157</v>
      </c>
      <c r="P1184" s="276"/>
    </row>
    <row r="1185" spans="3:16" ht="15">
      <c r="C1185" s="1" t="s">
        <v>0</v>
      </c>
      <c r="D1185" s="110">
        <v>0.0789</v>
      </c>
      <c r="E1185" s="111">
        <v>0.029</v>
      </c>
      <c r="F1185" s="94">
        <v>29900</v>
      </c>
      <c r="G1185" s="95">
        <v>17400</v>
      </c>
      <c r="H1185" s="110">
        <v>0.024</v>
      </c>
      <c r="I1185" s="111">
        <v>0</v>
      </c>
      <c r="J1185" s="94">
        <v>8200</v>
      </c>
      <c r="K1185" s="95">
        <v>5400</v>
      </c>
      <c r="L1185" s="110">
        <v>0.0295</v>
      </c>
      <c r="M1185" s="111">
        <v>0</v>
      </c>
      <c r="N1185" s="94">
        <v>9900</v>
      </c>
      <c r="O1185" s="95">
        <v>6000</v>
      </c>
      <c r="P1185" s="40">
        <v>930000</v>
      </c>
    </row>
    <row r="1186" spans="3:16" ht="15">
      <c r="C1186" s="1" t="s">
        <v>1</v>
      </c>
      <c r="D1186" s="110">
        <v>0.062</v>
      </c>
      <c r="E1186" s="111">
        <v>0.29</v>
      </c>
      <c r="F1186" s="94">
        <v>30000</v>
      </c>
      <c r="G1186" s="95">
        <v>22800</v>
      </c>
      <c r="H1186" s="110">
        <v>0.017</v>
      </c>
      <c r="I1186" s="111">
        <v>0.04</v>
      </c>
      <c r="J1186" s="94">
        <v>7200</v>
      </c>
      <c r="K1186" s="95">
        <v>5400</v>
      </c>
      <c r="L1186" s="110">
        <v>0.02</v>
      </c>
      <c r="M1186" s="111">
        <v>0.02</v>
      </c>
      <c r="N1186" s="94">
        <v>8400</v>
      </c>
      <c r="O1186" s="95">
        <v>6000</v>
      </c>
      <c r="P1186" s="40">
        <v>890000</v>
      </c>
    </row>
    <row r="1187" spans="3:16" ht="15">
      <c r="C1187" s="1" t="s">
        <v>2</v>
      </c>
      <c r="D1187" s="110">
        <v>0.065</v>
      </c>
      <c r="E1187" s="111">
        <v>0.08</v>
      </c>
      <c r="F1187" s="94">
        <v>29000</v>
      </c>
      <c r="G1187" s="95">
        <v>22500</v>
      </c>
      <c r="H1187" s="110">
        <v>0.019</v>
      </c>
      <c r="I1187" s="111">
        <v>0.02</v>
      </c>
      <c r="J1187" s="94">
        <v>8300</v>
      </c>
      <c r="K1187" s="95">
        <v>6500</v>
      </c>
      <c r="L1187" s="110">
        <v>0.018</v>
      </c>
      <c r="M1187" s="111">
        <v>0.02</v>
      </c>
      <c r="N1187" s="94">
        <v>10800</v>
      </c>
      <c r="O1187" s="95">
        <v>5500</v>
      </c>
      <c r="P1187" s="40">
        <v>930000</v>
      </c>
    </row>
    <row r="1188" spans="3:16" ht="15">
      <c r="C1188" s="1" t="s">
        <v>3</v>
      </c>
      <c r="D1188" s="110">
        <v>0.057</v>
      </c>
      <c r="E1188" s="111">
        <v>0.23</v>
      </c>
      <c r="F1188" s="94">
        <v>25000</v>
      </c>
      <c r="G1188" s="95">
        <v>23000</v>
      </c>
      <c r="H1188" s="110">
        <v>0.018</v>
      </c>
      <c r="I1188" s="111">
        <v>0.07</v>
      </c>
      <c r="J1188" s="94">
        <v>7200</v>
      </c>
      <c r="K1188" s="95">
        <v>6200</v>
      </c>
      <c r="L1188" s="110">
        <v>0.015</v>
      </c>
      <c r="M1188" s="111">
        <v>0.07</v>
      </c>
      <c r="N1188" s="94">
        <v>9000</v>
      </c>
      <c r="O1188" s="95">
        <v>6000</v>
      </c>
      <c r="P1188" s="40">
        <v>930000</v>
      </c>
    </row>
    <row r="1189" spans="3:16" ht="15">
      <c r="C1189" s="1" t="s">
        <v>4</v>
      </c>
      <c r="D1189" s="110">
        <v>0.065</v>
      </c>
      <c r="E1189" s="111"/>
      <c r="F1189" s="94">
        <v>26500</v>
      </c>
      <c r="G1189" s="95">
        <v>19000</v>
      </c>
      <c r="H1189" s="110">
        <v>0.021</v>
      </c>
      <c r="I1189" s="111"/>
      <c r="J1189" s="94">
        <v>8500</v>
      </c>
      <c r="K1189" s="95">
        <v>6000</v>
      </c>
      <c r="L1189" s="110">
        <v>0.018</v>
      </c>
      <c r="M1189" s="111"/>
      <c r="N1189" s="94">
        <v>9000</v>
      </c>
      <c r="O1189" s="95">
        <v>4000</v>
      </c>
      <c r="P1189" s="40">
        <v>930000</v>
      </c>
    </row>
    <row r="1190" spans="3:16" ht="15">
      <c r="C1190" s="1" t="s">
        <v>5</v>
      </c>
      <c r="D1190" s="110">
        <v>0.055</v>
      </c>
      <c r="E1190" s="111">
        <v>0.25</v>
      </c>
      <c r="F1190" s="94">
        <v>24000</v>
      </c>
      <c r="G1190" s="95">
        <v>23000</v>
      </c>
      <c r="H1190" s="110">
        <v>0.022</v>
      </c>
      <c r="I1190" s="111">
        <v>0.1</v>
      </c>
      <c r="J1190" s="94">
        <v>8500</v>
      </c>
      <c r="K1190" s="95">
        <v>8500</v>
      </c>
      <c r="L1190" s="110">
        <v>0.015</v>
      </c>
      <c r="M1190" s="111">
        <v>0.05</v>
      </c>
      <c r="N1190" s="94">
        <v>7500</v>
      </c>
      <c r="O1190" s="95">
        <v>7500</v>
      </c>
      <c r="P1190" s="40">
        <v>930000</v>
      </c>
    </row>
    <row r="1191" spans="3:16" ht="15">
      <c r="C1191" s="1" t="s">
        <v>6</v>
      </c>
      <c r="D1191" s="110">
        <v>0.057</v>
      </c>
      <c r="E1191" s="111">
        <v>0.16</v>
      </c>
      <c r="F1191" s="94">
        <v>28400</v>
      </c>
      <c r="G1191" s="95">
        <v>23000</v>
      </c>
      <c r="H1191" s="110">
        <v>0.026</v>
      </c>
      <c r="I1191" s="111">
        <v>0.04</v>
      </c>
      <c r="J1191" s="94">
        <v>7600</v>
      </c>
      <c r="K1191" s="95">
        <v>5800</v>
      </c>
      <c r="L1191" s="110">
        <v>0.018</v>
      </c>
      <c r="M1191" s="111">
        <v>0.04</v>
      </c>
      <c r="N1191" s="94">
        <v>9000</v>
      </c>
      <c r="O1191" s="95">
        <v>6000</v>
      </c>
      <c r="P1191" s="40">
        <v>930000</v>
      </c>
    </row>
    <row r="1192" spans="3:16" ht="15">
      <c r="C1192" s="1" t="s">
        <v>7</v>
      </c>
      <c r="D1192" s="110">
        <v>0.063</v>
      </c>
      <c r="E1192" s="111">
        <v>0.13</v>
      </c>
      <c r="F1192" s="94">
        <v>26700</v>
      </c>
      <c r="G1192" s="95">
        <v>23400</v>
      </c>
      <c r="H1192" s="110">
        <v>0.022</v>
      </c>
      <c r="I1192" s="111">
        <v>0.035</v>
      </c>
      <c r="J1192" s="94">
        <v>6000</v>
      </c>
      <c r="K1192" s="95">
        <v>6000</v>
      </c>
      <c r="L1192" s="110">
        <v>0.022</v>
      </c>
      <c r="M1192" s="111">
        <v>0.035</v>
      </c>
      <c r="N1192" s="94">
        <v>9000</v>
      </c>
      <c r="O1192" s="95">
        <v>6000</v>
      </c>
      <c r="P1192" s="40">
        <v>930000</v>
      </c>
    </row>
    <row r="1193" spans="3:16" ht="15">
      <c r="C1193" s="1" t="s">
        <v>8</v>
      </c>
      <c r="D1193" s="110">
        <v>0.063</v>
      </c>
      <c r="E1193" s="111">
        <v>0.125</v>
      </c>
      <c r="F1193" s="94">
        <v>28000</v>
      </c>
      <c r="G1193" s="95">
        <v>21400</v>
      </c>
      <c r="H1193" s="110">
        <v>0.0135</v>
      </c>
      <c r="I1193" s="111">
        <v>0.03</v>
      </c>
      <c r="J1193" s="94">
        <v>6500</v>
      </c>
      <c r="K1193" s="95">
        <v>5000</v>
      </c>
      <c r="L1193" s="110">
        <v>0.012</v>
      </c>
      <c r="M1193" s="111">
        <v>0.025</v>
      </c>
      <c r="N1193" s="94">
        <v>8200</v>
      </c>
      <c r="O1193" s="95">
        <v>4300</v>
      </c>
      <c r="P1193" s="40">
        <v>930000</v>
      </c>
    </row>
    <row r="1194" spans="3:16" ht="15">
      <c r="C1194" s="1" t="s">
        <v>9</v>
      </c>
      <c r="D1194" s="110">
        <v>0.051</v>
      </c>
      <c r="E1194" s="111">
        <v>0.12</v>
      </c>
      <c r="F1194" s="94">
        <v>23500</v>
      </c>
      <c r="G1194" s="95">
        <v>17000</v>
      </c>
      <c r="H1194" s="110">
        <v>0.025</v>
      </c>
      <c r="I1194" s="111">
        <v>0.013</v>
      </c>
      <c r="J1194" s="94">
        <v>10000</v>
      </c>
      <c r="K1194" s="95">
        <v>7000</v>
      </c>
      <c r="L1194" s="110">
        <v>0.021</v>
      </c>
      <c r="M1194" s="111">
        <v>0.036</v>
      </c>
      <c r="N1194" s="94">
        <v>10500</v>
      </c>
      <c r="O1194" s="95">
        <v>5000</v>
      </c>
      <c r="P1194" s="40">
        <v>930000</v>
      </c>
    </row>
    <row r="1195" spans="3:16" ht="15">
      <c r="C1195" s="1" t="s">
        <v>10</v>
      </c>
      <c r="D1195" s="110">
        <v>0.038</v>
      </c>
      <c r="E1195" s="111">
        <v>0</v>
      </c>
      <c r="F1195" s="94">
        <v>22200</v>
      </c>
      <c r="G1195" s="95">
        <v>16400</v>
      </c>
      <c r="H1195" s="110">
        <v>0.02</v>
      </c>
      <c r="I1195" s="111">
        <v>0</v>
      </c>
      <c r="J1195" s="94">
        <v>10500</v>
      </c>
      <c r="K1195" s="95">
        <v>7800</v>
      </c>
      <c r="L1195" s="110">
        <v>0.016</v>
      </c>
      <c r="M1195" s="111">
        <v>0</v>
      </c>
      <c r="N1195" s="94">
        <v>11400</v>
      </c>
      <c r="O1195" s="95">
        <v>6100</v>
      </c>
      <c r="P1195" s="40">
        <v>930000</v>
      </c>
    </row>
    <row r="1196" spans="3:16" ht="15">
      <c r="C1196" s="1" t="s">
        <v>11</v>
      </c>
      <c r="D1196" s="110">
        <v>0.062</v>
      </c>
      <c r="E1196" s="111">
        <v>0.2</v>
      </c>
      <c r="F1196" s="94">
        <v>25500</v>
      </c>
      <c r="G1196" s="95">
        <v>21500</v>
      </c>
      <c r="H1196" s="110">
        <v>0.026</v>
      </c>
      <c r="I1196" s="111">
        <v>0</v>
      </c>
      <c r="J1196" s="94">
        <v>5900</v>
      </c>
      <c r="K1196" s="95">
        <v>7100</v>
      </c>
      <c r="L1196" s="110">
        <v>0.019</v>
      </c>
      <c r="M1196" s="111">
        <v>0</v>
      </c>
      <c r="N1196" s="94">
        <v>8900</v>
      </c>
      <c r="O1196" s="95">
        <v>5500</v>
      </c>
      <c r="P1196" s="40">
        <v>930000</v>
      </c>
    </row>
    <row r="1197" spans="3:16" ht="15">
      <c r="C1197" s="1" t="s">
        <v>12</v>
      </c>
      <c r="D1197" s="110">
        <v>0.063</v>
      </c>
      <c r="E1197" s="111">
        <v>0.35</v>
      </c>
      <c r="F1197" s="94">
        <v>24500</v>
      </c>
      <c r="G1197" s="95">
        <v>26000</v>
      </c>
      <c r="H1197" s="110">
        <v>0.018</v>
      </c>
      <c r="I1197" s="111">
        <v>0.1</v>
      </c>
      <c r="J1197" s="94">
        <v>6500</v>
      </c>
      <c r="K1197" s="95">
        <v>7000</v>
      </c>
      <c r="L1197" s="110">
        <v>0.018</v>
      </c>
      <c r="M1197" s="111">
        <v>0</v>
      </c>
      <c r="N1197" s="94">
        <v>8500</v>
      </c>
      <c r="O1197" s="95">
        <v>8000</v>
      </c>
      <c r="P1197" s="40">
        <v>930000</v>
      </c>
    </row>
    <row r="1198" spans="3:16" ht="15">
      <c r="C1198" s="1" t="s">
        <v>13</v>
      </c>
      <c r="D1198" s="110">
        <v>0.055</v>
      </c>
      <c r="E1198" s="111">
        <v>0.3</v>
      </c>
      <c r="F1198" s="94">
        <v>25000</v>
      </c>
      <c r="G1198" s="95">
        <v>24000</v>
      </c>
      <c r="H1198" s="110">
        <v>0.017</v>
      </c>
      <c r="I1198" s="111">
        <v>0.08</v>
      </c>
      <c r="J1198" s="94">
        <v>7500</v>
      </c>
      <c r="K1198" s="95">
        <v>6000</v>
      </c>
      <c r="L1198" s="110">
        <v>0.016</v>
      </c>
      <c r="M1198" s="111">
        <v>0.042</v>
      </c>
      <c r="N1198" s="94">
        <v>8200</v>
      </c>
      <c r="O1198" s="95">
        <v>4000</v>
      </c>
      <c r="P1198" s="40">
        <v>930000</v>
      </c>
    </row>
    <row r="1199" spans="3:16" ht="15">
      <c r="C1199" s="1" t="s">
        <v>14</v>
      </c>
      <c r="D1199" s="110">
        <v>0.0486</v>
      </c>
      <c r="E1199" s="111">
        <v>0.1667</v>
      </c>
      <c r="F1199" s="94">
        <v>24100</v>
      </c>
      <c r="G1199" s="95">
        <v>17400</v>
      </c>
      <c r="H1199" s="110">
        <v>0.0185</v>
      </c>
      <c r="I1199" s="111">
        <v>0.063</v>
      </c>
      <c r="J1199" s="94">
        <v>9100</v>
      </c>
      <c r="K1199" s="95">
        <v>6500</v>
      </c>
      <c r="L1199" s="110">
        <v>0.0187</v>
      </c>
      <c r="M1199" s="111">
        <v>0.0813</v>
      </c>
      <c r="N1199" s="94">
        <v>11800</v>
      </c>
      <c r="O1199" s="95">
        <v>5300</v>
      </c>
      <c r="P1199" s="40">
        <v>930000</v>
      </c>
    </row>
    <row r="1200" spans="3:16" ht="15">
      <c r="C1200" s="1" t="s">
        <v>15</v>
      </c>
      <c r="D1200" s="110">
        <v>0.0384</v>
      </c>
      <c r="E1200" s="111">
        <v>0.172</v>
      </c>
      <c r="F1200" s="94">
        <v>17000</v>
      </c>
      <c r="G1200" s="95">
        <v>16000</v>
      </c>
      <c r="H1200" s="110">
        <v>0.0139</v>
      </c>
      <c r="I1200" s="111">
        <v>0.052</v>
      </c>
      <c r="J1200" s="94">
        <v>6000</v>
      </c>
      <c r="K1200" s="95">
        <v>5500</v>
      </c>
      <c r="L1200" s="110">
        <v>0.018</v>
      </c>
      <c r="M1200" s="111">
        <v>0.066</v>
      </c>
      <c r="N1200" s="94">
        <v>8600</v>
      </c>
      <c r="O1200" s="95">
        <v>7500</v>
      </c>
      <c r="P1200" s="40">
        <v>930000</v>
      </c>
    </row>
    <row r="1201" spans="3:16" ht="15">
      <c r="C1201" s="1" t="s">
        <v>16</v>
      </c>
      <c r="D1201" s="110">
        <v>0.039</v>
      </c>
      <c r="E1201" s="111">
        <v>0.23</v>
      </c>
      <c r="F1201" s="94">
        <v>18000</v>
      </c>
      <c r="G1201" s="95">
        <v>13000</v>
      </c>
      <c r="H1201" s="110">
        <v>0.017</v>
      </c>
      <c r="I1201" s="111">
        <v>0.1</v>
      </c>
      <c r="J1201" s="94">
        <v>9000</v>
      </c>
      <c r="K1201" s="95">
        <v>7000</v>
      </c>
      <c r="L1201" s="110">
        <v>0.015</v>
      </c>
      <c r="M1201" s="111">
        <v>0.06</v>
      </c>
      <c r="N1201" s="94">
        <v>10000</v>
      </c>
      <c r="O1201" s="95">
        <v>5000</v>
      </c>
      <c r="P1201" s="40">
        <v>930000</v>
      </c>
    </row>
    <row r="1202" spans="3:16" ht="15">
      <c r="C1202" s="1"/>
      <c r="D1202" s="110"/>
      <c r="E1202" s="111"/>
      <c r="F1202" s="94"/>
      <c r="G1202" s="95"/>
      <c r="H1202" s="110"/>
      <c r="I1202" s="111"/>
      <c r="J1202" s="94"/>
      <c r="K1202" s="95"/>
      <c r="L1202" s="110"/>
      <c r="M1202" s="111"/>
      <c r="N1202" s="94"/>
      <c r="O1202" s="95"/>
      <c r="P1202" s="40"/>
    </row>
    <row r="1203" spans="3:16" ht="15">
      <c r="C1203" s="1" t="s">
        <v>17</v>
      </c>
      <c r="D1203" s="110">
        <f aca="true" t="shared" si="96" ref="D1203:O1203">AVERAGE(D1185:D1201)</f>
        <v>0.05652352941176471</v>
      </c>
      <c r="E1203" s="111">
        <f t="shared" si="96"/>
        <v>0.17704375</v>
      </c>
      <c r="F1203" s="94">
        <f t="shared" si="96"/>
        <v>25135.29411764706</v>
      </c>
      <c r="G1203" s="95">
        <f t="shared" si="96"/>
        <v>20400</v>
      </c>
      <c r="H1203" s="110">
        <f t="shared" si="96"/>
        <v>0.0198764705882353</v>
      </c>
      <c r="I1203" s="111">
        <f t="shared" si="96"/>
        <v>0.0464375</v>
      </c>
      <c r="J1203" s="94">
        <f t="shared" si="96"/>
        <v>7794.117647058823</v>
      </c>
      <c r="K1203" s="95">
        <f t="shared" si="96"/>
        <v>6394.117647058823</v>
      </c>
      <c r="L1203" s="110">
        <f t="shared" si="96"/>
        <v>0.018188235294117647</v>
      </c>
      <c r="M1203" s="111">
        <f t="shared" si="96"/>
        <v>0.03408125</v>
      </c>
      <c r="N1203" s="94">
        <f t="shared" si="96"/>
        <v>9335.29411764706</v>
      </c>
      <c r="O1203" s="95">
        <f t="shared" si="96"/>
        <v>5747.058823529412</v>
      </c>
      <c r="P1203" s="40">
        <f>AVERAGE(P1185:P1201)</f>
        <v>927647.0588235294</v>
      </c>
    </row>
    <row r="1204" spans="3:16" ht="15">
      <c r="C1204" s="19"/>
      <c r="D1204" s="19"/>
      <c r="E1204" s="19"/>
      <c r="F1204" s="19"/>
      <c r="G1204" s="19"/>
      <c r="H1204" s="19"/>
      <c r="I1204" s="19"/>
      <c r="J1204" s="19"/>
      <c r="K1204" s="19"/>
      <c r="L1204" s="19"/>
      <c r="M1204" s="19"/>
      <c r="N1204" s="19"/>
      <c r="O1204" s="19"/>
      <c r="P1204" s="20"/>
    </row>
    <row r="1205" spans="3:16" ht="15">
      <c r="C1205" s="19"/>
      <c r="D1205" s="19"/>
      <c r="E1205" s="19"/>
      <c r="F1205" s="19"/>
      <c r="G1205" s="19"/>
      <c r="H1205" s="19"/>
      <c r="I1205" s="19"/>
      <c r="J1205" s="19"/>
      <c r="K1205" s="19"/>
      <c r="L1205" s="19"/>
      <c r="M1205" s="19"/>
      <c r="N1205" s="19"/>
      <c r="O1205" s="19"/>
      <c r="P1205" s="20"/>
    </row>
    <row r="1206" spans="3:16" ht="15">
      <c r="C1206" s="19"/>
      <c r="D1206" s="19"/>
      <c r="E1206" s="19"/>
      <c r="F1206" s="19"/>
      <c r="G1206" s="19"/>
      <c r="H1206" s="19"/>
      <c r="I1206" s="19"/>
      <c r="J1206" s="19"/>
      <c r="K1206" s="19"/>
      <c r="L1206" s="19"/>
      <c r="M1206" s="19"/>
      <c r="N1206" s="19"/>
      <c r="O1206" s="19"/>
      <c r="P1206" s="20"/>
    </row>
    <row r="1207" spans="3:16" ht="15">
      <c r="C1207" s="19"/>
      <c r="D1207" s="19"/>
      <c r="E1207" s="19"/>
      <c r="F1207" s="19"/>
      <c r="G1207" s="19"/>
      <c r="H1207" s="19"/>
      <c r="I1207" s="19"/>
      <c r="J1207" s="19"/>
      <c r="K1207" s="19"/>
      <c r="L1207" s="19"/>
      <c r="M1207" s="19"/>
      <c r="N1207" s="19"/>
      <c r="O1207" s="19"/>
      <c r="P1207" s="20"/>
    </row>
    <row r="1208" spans="3:5" ht="15">
      <c r="C1208" s="349" t="s">
        <v>171</v>
      </c>
      <c r="D1208" s="257"/>
      <c r="E1208" s="257"/>
    </row>
    <row r="1209" spans="3:11" ht="15">
      <c r="C1209" s="233"/>
      <c r="D1209" s="245" t="s">
        <v>162</v>
      </c>
      <c r="E1209" s="255"/>
      <c r="F1209" s="256"/>
      <c r="G1209" s="314" t="s">
        <v>166</v>
      </c>
      <c r="H1209" s="272" t="s">
        <v>165</v>
      </c>
      <c r="I1209" s="244" t="s">
        <v>170</v>
      </c>
      <c r="J1209" s="244"/>
      <c r="K1209" s="244"/>
    </row>
    <row r="1210" spans="3:11" ht="15">
      <c r="C1210" s="233"/>
      <c r="D1210" s="350" t="s">
        <v>163</v>
      </c>
      <c r="E1210" s="256"/>
      <c r="F1210" s="203" t="s">
        <v>164</v>
      </c>
      <c r="G1210" s="314"/>
      <c r="H1210" s="272"/>
      <c r="I1210" s="216" t="s">
        <v>167</v>
      </c>
      <c r="J1210" s="37" t="s">
        <v>168</v>
      </c>
      <c r="K1210" s="43" t="s">
        <v>169</v>
      </c>
    </row>
    <row r="1211" spans="3:15" ht="15">
      <c r="C1211" s="1" t="s">
        <v>0</v>
      </c>
      <c r="D1211" s="347">
        <v>5861546688</v>
      </c>
      <c r="E1211" s="256"/>
      <c r="F1211" s="30">
        <v>112167</v>
      </c>
      <c r="G1211" s="30">
        <v>119747</v>
      </c>
      <c r="H1211" s="30">
        <f>+G1211-F1211</f>
        <v>7580</v>
      </c>
      <c r="I1211" s="216"/>
      <c r="J1211" s="112" t="s">
        <v>301</v>
      </c>
      <c r="K1211" s="43"/>
      <c r="M1211" s="348" t="s">
        <v>453</v>
      </c>
      <c r="N1211" s="348"/>
      <c r="O1211" s="348"/>
    </row>
    <row r="1212" spans="3:15" ht="15">
      <c r="C1212" s="1" t="s">
        <v>1</v>
      </c>
      <c r="D1212" s="347">
        <v>666699819</v>
      </c>
      <c r="E1212" s="256"/>
      <c r="F1212" s="30">
        <v>101567</v>
      </c>
      <c r="G1212" s="30">
        <v>100227</v>
      </c>
      <c r="H1212" s="30">
        <f aca="true" t="shared" si="97" ref="H1212:H1227">+G1212-F1212</f>
        <v>-1340</v>
      </c>
      <c r="I1212" s="216"/>
      <c r="J1212" s="112" t="s">
        <v>314</v>
      </c>
      <c r="K1212" s="43"/>
      <c r="M1212" s="348"/>
      <c r="N1212" s="348"/>
      <c r="O1212" s="348"/>
    </row>
    <row r="1213" spans="3:15" ht="15">
      <c r="C1213" s="1" t="s">
        <v>2</v>
      </c>
      <c r="D1213" s="347">
        <v>2096704897</v>
      </c>
      <c r="E1213" s="256"/>
      <c r="F1213" s="30">
        <v>112911</v>
      </c>
      <c r="G1213" s="30"/>
      <c r="H1213" s="30">
        <f t="shared" si="97"/>
        <v>-112911</v>
      </c>
      <c r="I1213" s="216"/>
      <c r="J1213" s="112"/>
      <c r="K1213" s="43" t="s">
        <v>295</v>
      </c>
      <c r="M1213" s="348"/>
      <c r="N1213" s="348"/>
      <c r="O1213" s="348"/>
    </row>
    <row r="1214" spans="3:15" ht="15">
      <c r="C1214" s="1" t="s">
        <v>3</v>
      </c>
      <c r="D1214" s="347">
        <v>906752972</v>
      </c>
      <c r="E1214" s="256"/>
      <c r="F1214" s="30">
        <v>115790</v>
      </c>
      <c r="G1214" s="30">
        <v>93609</v>
      </c>
      <c r="H1214" s="30">
        <f t="shared" si="97"/>
        <v>-22181</v>
      </c>
      <c r="I1214" s="216"/>
      <c r="J1214" s="112" t="s">
        <v>335</v>
      </c>
      <c r="K1214" s="43"/>
      <c r="M1214" s="348"/>
      <c r="N1214" s="348"/>
      <c r="O1214" s="348"/>
    </row>
    <row r="1215" spans="3:15" ht="15">
      <c r="C1215" s="1" t="s">
        <v>4</v>
      </c>
      <c r="D1215" s="347">
        <v>582474150</v>
      </c>
      <c r="E1215" s="256"/>
      <c r="F1215" s="30">
        <v>104569</v>
      </c>
      <c r="G1215" s="30">
        <v>89173</v>
      </c>
      <c r="H1215" s="30">
        <f t="shared" si="97"/>
        <v>-15396</v>
      </c>
      <c r="I1215" s="216" t="s">
        <v>365</v>
      </c>
      <c r="J1215" s="112"/>
      <c r="K1215" s="43"/>
      <c r="M1215" s="348"/>
      <c r="N1215" s="348"/>
      <c r="O1215" s="348"/>
    </row>
    <row r="1216" spans="3:15" ht="15">
      <c r="C1216" s="1" t="s">
        <v>5</v>
      </c>
      <c r="D1216" s="347">
        <v>384902374</v>
      </c>
      <c r="E1216" s="256"/>
      <c r="F1216" s="30">
        <v>111835</v>
      </c>
      <c r="G1216" s="30">
        <v>100725</v>
      </c>
      <c r="H1216" s="30">
        <f t="shared" si="97"/>
        <v>-11110</v>
      </c>
      <c r="I1216" s="216"/>
      <c r="J1216" s="112" t="s">
        <v>348</v>
      </c>
      <c r="K1216" s="43"/>
      <c r="M1216" s="170"/>
      <c r="N1216" s="170"/>
      <c r="O1216" s="170"/>
    </row>
    <row r="1217" spans="3:15" ht="15">
      <c r="C1217" s="1" t="s">
        <v>6</v>
      </c>
      <c r="D1217" s="347">
        <v>1585032000</v>
      </c>
      <c r="E1217" s="256"/>
      <c r="F1217" s="30">
        <v>107137</v>
      </c>
      <c r="G1217" s="30">
        <v>99814</v>
      </c>
      <c r="H1217" s="30">
        <f t="shared" si="97"/>
        <v>-7323</v>
      </c>
      <c r="I1217" s="216"/>
      <c r="J1217" s="112"/>
      <c r="K1217" s="43" t="s">
        <v>295</v>
      </c>
      <c r="M1217" s="170"/>
      <c r="N1217" s="170"/>
      <c r="O1217" s="170"/>
    </row>
    <row r="1218" spans="3:11" ht="15">
      <c r="C1218" s="1" t="s">
        <v>7</v>
      </c>
      <c r="D1218" s="347">
        <v>1898833297</v>
      </c>
      <c r="E1218" s="256"/>
      <c r="F1218" s="30">
        <v>107905</v>
      </c>
      <c r="G1218" s="30">
        <v>96212</v>
      </c>
      <c r="H1218" s="30">
        <f t="shared" si="97"/>
        <v>-11693</v>
      </c>
      <c r="I1218" s="216"/>
      <c r="J1218" s="112" t="s">
        <v>366</v>
      </c>
      <c r="K1218" s="43"/>
    </row>
    <row r="1219" spans="3:11" ht="15">
      <c r="C1219" s="1" t="s">
        <v>8</v>
      </c>
      <c r="D1219" s="347">
        <v>529668084</v>
      </c>
      <c r="E1219" s="256"/>
      <c r="F1219" s="30">
        <v>102952</v>
      </c>
      <c r="G1219" s="30">
        <v>93582</v>
      </c>
      <c r="H1219" s="30">
        <f t="shared" si="97"/>
        <v>-9370</v>
      </c>
      <c r="I1219" s="216"/>
      <c r="J1219" s="112" t="s">
        <v>383</v>
      </c>
      <c r="K1219" s="43"/>
    </row>
    <row r="1220" spans="3:11" ht="15">
      <c r="C1220" s="1" t="s">
        <v>9</v>
      </c>
      <c r="D1220" s="347">
        <v>272762384</v>
      </c>
      <c r="E1220" s="256"/>
      <c r="F1220" s="30">
        <v>103506</v>
      </c>
      <c r="G1220" s="30"/>
      <c r="H1220" s="30">
        <f t="shared" si="97"/>
        <v>-103506</v>
      </c>
      <c r="I1220" s="216"/>
      <c r="J1220" s="112"/>
      <c r="K1220" s="43" t="s">
        <v>295</v>
      </c>
    </row>
    <row r="1221" spans="3:11" ht="15">
      <c r="C1221" s="1" t="s">
        <v>10</v>
      </c>
      <c r="D1221" s="347"/>
      <c r="E1221" s="256"/>
      <c r="F1221" s="30"/>
      <c r="G1221" s="30"/>
      <c r="H1221" s="30">
        <f t="shared" si="97"/>
        <v>0</v>
      </c>
      <c r="I1221" s="216" t="s">
        <v>365</v>
      </c>
      <c r="J1221" s="112"/>
      <c r="K1221" s="43"/>
    </row>
    <row r="1222" spans="3:11" ht="15">
      <c r="C1222" s="1" t="s">
        <v>11</v>
      </c>
      <c r="D1222" s="347">
        <v>1576631592</v>
      </c>
      <c r="E1222" s="256"/>
      <c r="F1222" s="30">
        <v>115120</v>
      </c>
      <c r="G1222" s="30"/>
      <c r="H1222" s="30">
        <f t="shared" si="97"/>
        <v>-115120</v>
      </c>
      <c r="I1222" s="216"/>
      <c r="J1222" s="112"/>
      <c r="K1222" s="43" t="s">
        <v>295</v>
      </c>
    </row>
    <row r="1223" spans="3:11" ht="15">
      <c r="C1223" s="1" t="s">
        <v>12</v>
      </c>
      <c r="D1223" s="347">
        <v>254997668</v>
      </c>
      <c r="E1223" s="256"/>
      <c r="F1223" s="30">
        <v>103324</v>
      </c>
      <c r="G1223" s="30">
        <v>98993</v>
      </c>
      <c r="H1223" s="30">
        <f t="shared" si="97"/>
        <v>-4331</v>
      </c>
      <c r="I1223" s="216"/>
      <c r="J1223" s="112"/>
      <c r="K1223" s="43" t="s">
        <v>295</v>
      </c>
    </row>
    <row r="1224" spans="3:11" ht="15">
      <c r="C1224" s="1" t="s">
        <v>13</v>
      </c>
      <c r="D1224" s="347">
        <v>401726764</v>
      </c>
      <c r="E1224" s="256"/>
      <c r="F1224" s="30">
        <v>104892</v>
      </c>
      <c r="G1224" s="30">
        <v>96345</v>
      </c>
      <c r="H1224" s="30">
        <f t="shared" si="97"/>
        <v>-8547</v>
      </c>
      <c r="I1224" s="216"/>
      <c r="J1224" s="112"/>
      <c r="K1224" s="43" t="s">
        <v>295</v>
      </c>
    </row>
    <row r="1225" spans="3:11" ht="15">
      <c r="C1225" s="1" t="s">
        <v>14</v>
      </c>
      <c r="D1225" s="347">
        <v>712070499</v>
      </c>
      <c r="E1225" s="256"/>
      <c r="F1225" s="30">
        <v>100849</v>
      </c>
      <c r="G1225" s="30">
        <v>85888</v>
      </c>
      <c r="H1225" s="30">
        <f t="shared" si="97"/>
        <v>-14961</v>
      </c>
      <c r="I1225" s="216"/>
      <c r="J1225" s="112"/>
      <c r="K1225" s="43" t="s">
        <v>295</v>
      </c>
    </row>
    <row r="1226" spans="3:11" ht="15">
      <c r="C1226" s="1" t="s">
        <v>15</v>
      </c>
      <c r="D1226" s="347">
        <v>207036616</v>
      </c>
      <c r="E1226" s="256"/>
      <c r="F1226" s="30">
        <v>99968</v>
      </c>
      <c r="G1226" s="30">
        <v>69485</v>
      </c>
      <c r="H1226" s="30">
        <f t="shared" si="97"/>
        <v>-30483</v>
      </c>
      <c r="I1226" s="216"/>
      <c r="J1226" s="112" t="s">
        <v>366</v>
      </c>
      <c r="K1226" s="43"/>
    </row>
    <row r="1227" spans="3:11" ht="15">
      <c r="C1227" s="215" t="s">
        <v>16</v>
      </c>
      <c r="D1227" s="347">
        <v>236457018</v>
      </c>
      <c r="E1227" s="256"/>
      <c r="F1227" s="30">
        <v>81460</v>
      </c>
      <c r="G1227" s="30">
        <v>76187</v>
      </c>
      <c r="H1227" s="30">
        <f t="shared" si="97"/>
        <v>-5273</v>
      </c>
      <c r="I1227" s="216"/>
      <c r="J1227" s="112"/>
      <c r="K1227" s="43" t="s">
        <v>295</v>
      </c>
    </row>
    <row r="1228" spans="3:11" ht="15">
      <c r="C1228" s="1"/>
      <c r="D1228" s="347"/>
      <c r="E1228" s="263"/>
      <c r="F1228" s="30"/>
      <c r="G1228" s="30"/>
      <c r="H1228" s="30"/>
      <c r="I1228" s="216"/>
      <c r="J1228" s="112"/>
      <c r="K1228" s="43"/>
    </row>
    <row r="1229" spans="3:11" ht="15">
      <c r="C1229" s="1" t="s">
        <v>17</v>
      </c>
      <c r="D1229" s="347">
        <f>AVERAGE(D1211:D1227)</f>
        <v>1135893551.375</v>
      </c>
      <c r="E1229" s="256"/>
      <c r="F1229" s="30">
        <f>AVERAGE(F1211:F1227)</f>
        <v>105372</v>
      </c>
      <c r="G1229" s="30">
        <f>AVERAGE(G1211:G1227)</f>
        <v>93845.15384615384</v>
      </c>
      <c r="H1229" s="30">
        <f>+G1229-F1229</f>
        <v>-11526.846153846156</v>
      </c>
      <c r="I1229" s="219">
        <f>COUNTA(I1211:I1227)</f>
        <v>2</v>
      </c>
      <c r="J1229" s="62">
        <f>COUNTA(J1211:J1227)</f>
        <v>7</v>
      </c>
      <c r="K1229" s="113">
        <f>COUNTA(K1211:K1227)</f>
        <v>8</v>
      </c>
    </row>
    <row r="1231" ht="15">
      <c r="G1231" s="135"/>
    </row>
    <row r="1265" ht="15">
      <c r="J1265" s="225" t="s">
        <v>496</v>
      </c>
    </row>
    <row r="1268" ht="15">
      <c r="C1268" t="s">
        <v>172</v>
      </c>
    </row>
    <row r="1269" spans="3:16" ht="15">
      <c r="C1269" s="233"/>
      <c r="D1269" s="233"/>
      <c r="E1269" s="245" t="s">
        <v>32</v>
      </c>
      <c r="F1269" s="288"/>
      <c r="G1269" s="288"/>
      <c r="H1269" s="292"/>
      <c r="I1269" s="245" t="s">
        <v>33</v>
      </c>
      <c r="J1269" s="288"/>
      <c r="K1269" s="288"/>
      <c r="L1269" s="292"/>
      <c r="M1269" s="245" t="s">
        <v>34</v>
      </c>
      <c r="N1269" s="288"/>
      <c r="O1269" s="288"/>
      <c r="P1269" s="292"/>
    </row>
    <row r="1270" spans="3:16" ht="15">
      <c r="C1270" s="233"/>
      <c r="D1270" s="233"/>
      <c r="E1270" s="205" t="s">
        <v>173</v>
      </c>
      <c r="F1270" s="24" t="s">
        <v>174</v>
      </c>
      <c r="G1270" s="206" t="s">
        <v>80</v>
      </c>
      <c r="H1270" s="208" t="s">
        <v>58</v>
      </c>
      <c r="I1270" s="205" t="s">
        <v>173</v>
      </c>
      <c r="J1270" s="24" t="s">
        <v>174</v>
      </c>
      <c r="K1270" s="206" t="s">
        <v>80</v>
      </c>
      <c r="L1270" s="208" t="s">
        <v>58</v>
      </c>
      <c r="M1270" s="205" t="s">
        <v>173</v>
      </c>
      <c r="N1270" s="24" t="s">
        <v>174</v>
      </c>
      <c r="O1270" s="206" t="s">
        <v>80</v>
      </c>
      <c r="P1270" s="208" t="s">
        <v>58</v>
      </c>
    </row>
    <row r="1271" spans="3:16" ht="15">
      <c r="C1271" s="336" t="s">
        <v>0</v>
      </c>
      <c r="D1271" s="223" t="s">
        <v>175</v>
      </c>
      <c r="E1271" s="53">
        <v>4682495933</v>
      </c>
      <c r="F1271" s="60">
        <v>590868833</v>
      </c>
      <c r="G1271" s="57">
        <f>+F1271+E1271</f>
        <v>5273364766</v>
      </c>
      <c r="H1271" s="341">
        <f>+G1271+G1272</f>
        <v>5753824550</v>
      </c>
      <c r="I1271" s="53">
        <v>4898498524</v>
      </c>
      <c r="J1271" s="60">
        <v>474946418</v>
      </c>
      <c r="K1271" s="57">
        <f aca="true" t="shared" si="98" ref="K1271:K1304">+J1271+I1271</f>
        <v>5373444942</v>
      </c>
      <c r="L1271" s="341">
        <f>+K1271+K1272</f>
        <v>5841990599</v>
      </c>
      <c r="M1271" s="53">
        <v>4775945726</v>
      </c>
      <c r="N1271" s="60">
        <v>340397958</v>
      </c>
      <c r="O1271" s="57">
        <f aca="true" t="shared" si="99" ref="O1271:O1304">+N1271+M1271</f>
        <v>5116343684</v>
      </c>
      <c r="P1271" s="341">
        <f>+O1271+O1272</f>
        <v>5589109202</v>
      </c>
    </row>
    <row r="1272" spans="3:16" ht="15">
      <c r="C1272" s="336"/>
      <c r="D1272" s="210" t="s">
        <v>176</v>
      </c>
      <c r="E1272" s="51">
        <v>451420031</v>
      </c>
      <c r="F1272" s="61">
        <v>29039753</v>
      </c>
      <c r="G1272" s="58">
        <f aca="true" t="shared" si="100" ref="G1272:G1304">+F1272+E1272</f>
        <v>480459784</v>
      </c>
      <c r="H1272" s="342"/>
      <c r="I1272" s="51">
        <v>442884078</v>
      </c>
      <c r="J1272" s="61">
        <v>25661579</v>
      </c>
      <c r="K1272" s="58">
        <f t="shared" si="98"/>
        <v>468545657</v>
      </c>
      <c r="L1272" s="342"/>
      <c r="M1272" s="51">
        <v>446348826</v>
      </c>
      <c r="N1272" s="61">
        <v>26416692</v>
      </c>
      <c r="O1272" s="58">
        <f t="shared" si="99"/>
        <v>472765518</v>
      </c>
      <c r="P1272" s="342"/>
    </row>
    <row r="1273" spans="3:16" ht="15">
      <c r="C1273" s="336" t="s">
        <v>1</v>
      </c>
      <c r="D1273" s="223" t="s">
        <v>175</v>
      </c>
      <c r="E1273" s="53">
        <v>582819259</v>
      </c>
      <c r="F1273" s="60">
        <v>107959198</v>
      </c>
      <c r="G1273" s="57">
        <f t="shared" si="100"/>
        <v>690778457</v>
      </c>
      <c r="H1273" s="341">
        <f>+G1273+G1274</f>
        <v>728036396</v>
      </c>
      <c r="I1273" s="53">
        <v>578686284</v>
      </c>
      <c r="J1273" s="60">
        <v>85982076</v>
      </c>
      <c r="K1273" s="57">
        <f t="shared" si="98"/>
        <v>664668360</v>
      </c>
      <c r="L1273" s="341">
        <f>+K1273+K1274</f>
        <v>702678929</v>
      </c>
      <c r="M1273" s="53">
        <v>563318043</v>
      </c>
      <c r="N1273" s="60">
        <v>55506540</v>
      </c>
      <c r="O1273" s="57">
        <f t="shared" si="99"/>
        <v>618824583</v>
      </c>
      <c r="P1273" s="341">
        <f>+O1273+O1274</f>
        <v>657332717</v>
      </c>
    </row>
    <row r="1274" spans="3:16" ht="15">
      <c r="C1274" s="336"/>
      <c r="D1274" s="210" t="s">
        <v>176</v>
      </c>
      <c r="E1274" s="51">
        <v>35006587</v>
      </c>
      <c r="F1274" s="61">
        <v>2251352</v>
      </c>
      <c r="G1274" s="58">
        <f t="shared" si="100"/>
        <v>37257939</v>
      </c>
      <c r="H1274" s="342"/>
      <c r="I1274" s="51">
        <v>34976604</v>
      </c>
      <c r="J1274" s="61">
        <v>3033965</v>
      </c>
      <c r="K1274" s="58">
        <f t="shared" si="98"/>
        <v>38010569</v>
      </c>
      <c r="L1274" s="342"/>
      <c r="M1274" s="51">
        <v>34339942</v>
      </c>
      <c r="N1274" s="61">
        <v>4168192</v>
      </c>
      <c r="O1274" s="58">
        <f t="shared" si="99"/>
        <v>38508134</v>
      </c>
      <c r="P1274" s="342"/>
    </row>
    <row r="1275" spans="3:16" ht="15">
      <c r="C1275" s="336" t="s">
        <v>2</v>
      </c>
      <c r="D1275" s="223" t="s">
        <v>175</v>
      </c>
      <c r="E1275" s="53">
        <v>1688886506</v>
      </c>
      <c r="F1275" s="60">
        <v>265379611</v>
      </c>
      <c r="G1275" s="57">
        <f t="shared" si="100"/>
        <v>1954266117</v>
      </c>
      <c r="H1275" s="341">
        <f>+G1275+G1276</f>
        <v>2061591214</v>
      </c>
      <c r="I1275" s="53">
        <v>1643133580</v>
      </c>
      <c r="J1275" s="60">
        <v>213024602</v>
      </c>
      <c r="K1275" s="57">
        <f t="shared" si="98"/>
        <v>1856158182</v>
      </c>
      <c r="L1275" s="341">
        <f>+K1275+K1276</f>
        <v>1956320898</v>
      </c>
      <c r="M1275" s="53">
        <v>1623266035</v>
      </c>
      <c r="N1275" s="60">
        <v>148139720</v>
      </c>
      <c r="O1275" s="57">
        <f t="shared" si="99"/>
        <v>1771405755</v>
      </c>
      <c r="P1275" s="341">
        <f>+O1275+O1276</f>
        <v>2686449114</v>
      </c>
    </row>
    <row r="1276" spans="3:16" ht="15">
      <c r="C1276" s="336"/>
      <c r="D1276" s="210" t="s">
        <v>176</v>
      </c>
      <c r="E1276" s="51">
        <v>100336234</v>
      </c>
      <c r="F1276" s="61">
        <v>6988863</v>
      </c>
      <c r="G1276" s="58">
        <f t="shared" si="100"/>
        <v>107325097</v>
      </c>
      <c r="H1276" s="342"/>
      <c r="I1276" s="51">
        <v>94100630</v>
      </c>
      <c r="J1276" s="61">
        <v>6062086</v>
      </c>
      <c r="K1276" s="58">
        <f t="shared" si="98"/>
        <v>100162716</v>
      </c>
      <c r="L1276" s="342"/>
      <c r="M1276" s="51">
        <v>910314174</v>
      </c>
      <c r="N1276" s="61">
        <v>4729185</v>
      </c>
      <c r="O1276" s="58">
        <f t="shared" si="99"/>
        <v>915043359</v>
      </c>
      <c r="P1276" s="342"/>
    </row>
    <row r="1277" spans="3:16" ht="15">
      <c r="C1277" s="336" t="s">
        <v>3</v>
      </c>
      <c r="D1277" s="223" t="s">
        <v>175</v>
      </c>
      <c r="E1277" s="53">
        <v>636699187</v>
      </c>
      <c r="F1277" s="60">
        <v>109641732</v>
      </c>
      <c r="G1277" s="57">
        <f t="shared" si="100"/>
        <v>746340919</v>
      </c>
      <c r="H1277" s="341">
        <f>+G1277+G1278</f>
        <v>806367791</v>
      </c>
      <c r="I1277" s="53">
        <v>647034503</v>
      </c>
      <c r="J1277" s="60">
        <v>89883020</v>
      </c>
      <c r="K1277" s="57">
        <f t="shared" si="98"/>
        <v>736917523</v>
      </c>
      <c r="L1277" s="341">
        <f>+K1277+K1278</f>
        <v>800083096</v>
      </c>
      <c r="M1277" s="53">
        <v>642260346</v>
      </c>
      <c r="N1277" s="60">
        <v>61586420</v>
      </c>
      <c r="O1277" s="57">
        <f t="shared" si="99"/>
        <v>703846766</v>
      </c>
      <c r="P1277" s="341">
        <f>+O1277+O1278</f>
        <v>749923490</v>
      </c>
    </row>
    <row r="1278" spans="3:16" ht="15">
      <c r="C1278" s="336"/>
      <c r="D1278" s="210" t="s">
        <v>176</v>
      </c>
      <c r="E1278" s="51">
        <v>56295238</v>
      </c>
      <c r="F1278" s="61">
        <v>3731634</v>
      </c>
      <c r="G1278" s="58">
        <f t="shared" si="100"/>
        <v>60026872</v>
      </c>
      <c r="H1278" s="342"/>
      <c r="I1278" s="51">
        <v>59267832</v>
      </c>
      <c r="J1278" s="61">
        <v>3897741</v>
      </c>
      <c r="K1278" s="58">
        <f t="shared" si="98"/>
        <v>63165573</v>
      </c>
      <c r="L1278" s="342"/>
      <c r="M1278" s="51">
        <v>43253216</v>
      </c>
      <c r="N1278" s="61">
        <v>2823508</v>
      </c>
      <c r="O1278" s="58">
        <f t="shared" si="99"/>
        <v>46076724</v>
      </c>
      <c r="P1278" s="342"/>
    </row>
    <row r="1279" spans="3:16" ht="15">
      <c r="C1279" s="336" t="s">
        <v>4</v>
      </c>
      <c r="D1279" s="223" t="s">
        <v>175</v>
      </c>
      <c r="E1279" s="53">
        <v>445846928</v>
      </c>
      <c r="F1279" s="60">
        <v>91581050</v>
      </c>
      <c r="G1279" s="57">
        <f t="shared" si="100"/>
        <v>537427978</v>
      </c>
      <c r="H1279" s="341">
        <f>+G1279+G1280</f>
        <v>558547757</v>
      </c>
      <c r="I1279" s="53">
        <v>456839640</v>
      </c>
      <c r="J1279" s="60">
        <v>81448396</v>
      </c>
      <c r="K1279" s="57">
        <f t="shared" si="98"/>
        <v>538288036</v>
      </c>
      <c r="L1279" s="341">
        <f>+K1279+K1280</f>
        <v>559701948</v>
      </c>
      <c r="M1279" s="53">
        <v>446465556</v>
      </c>
      <c r="N1279" s="60">
        <v>55864228</v>
      </c>
      <c r="O1279" s="57">
        <f t="shared" si="99"/>
        <v>502329784</v>
      </c>
      <c r="P1279" s="341">
        <f>+O1279+O1280</f>
        <v>519634527</v>
      </c>
    </row>
    <row r="1280" spans="3:16" ht="15">
      <c r="C1280" s="336"/>
      <c r="D1280" s="210" t="s">
        <v>176</v>
      </c>
      <c r="E1280" s="51">
        <v>18519149</v>
      </c>
      <c r="F1280" s="61">
        <v>2600630</v>
      </c>
      <c r="G1280" s="58">
        <f t="shared" si="100"/>
        <v>21119779</v>
      </c>
      <c r="H1280" s="342"/>
      <c r="I1280" s="51">
        <v>18889968</v>
      </c>
      <c r="J1280" s="61">
        <v>2523944</v>
      </c>
      <c r="K1280" s="58">
        <f t="shared" si="98"/>
        <v>21413912</v>
      </c>
      <c r="L1280" s="342"/>
      <c r="M1280" s="51">
        <v>15506135</v>
      </c>
      <c r="N1280" s="61">
        <v>1798608</v>
      </c>
      <c r="O1280" s="58">
        <f t="shared" si="99"/>
        <v>17304743</v>
      </c>
      <c r="P1280" s="342"/>
    </row>
    <row r="1281" spans="3:16" ht="15">
      <c r="C1281" s="336" t="s">
        <v>5</v>
      </c>
      <c r="D1281" s="223" t="s">
        <v>175</v>
      </c>
      <c r="E1281" s="53">
        <v>295932198</v>
      </c>
      <c r="F1281" s="60">
        <v>39471852</v>
      </c>
      <c r="G1281" s="57">
        <f t="shared" si="100"/>
        <v>335404050</v>
      </c>
      <c r="H1281" s="341">
        <f>+G1281+G1282</f>
        <v>351967000</v>
      </c>
      <c r="I1281" s="53">
        <v>295192004</v>
      </c>
      <c r="J1281" s="60">
        <v>32058602</v>
      </c>
      <c r="K1281" s="57">
        <f t="shared" si="98"/>
        <v>327250606</v>
      </c>
      <c r="L1281" s="341">
        <f>+K1281+K1282</f>
        <v>343402630</v>
      </c>
      <c r="M1281" s="53">
        <v>327257405</v>
      </c>
      <c r="N1281" s="60">
        <v>21427445</v>
      </c>
      <c r="O1281" s="57">
        <f t="shared" si="99"/>
        <v>348684850</v>
      </c>
      <c r="P1281" s="341">
        <f>+O1281+O1282</f>
        <v>365347395</v>
      </c>
    </row>
    <row r="1282" spans="3:16" ht="15">
      <c r="C1282" s="336"/>
      <c r="D1282" s="210" t="s">
        <v>176</v>
      </c>
      <c r="E1282" s="51">
        <v>15473042</v>
      </c>
      <c r="F1282" s="61">
        <v>1089908</v>
      </c>
      <c r="G1282" s="58">
        <f t="shared" si="100"/>
        <v>16562950</v>
      </c>
      <c r="H1282" s="342"/>
      <c r="I1282" s="51">
        <v>14482894</v>
      </c>
      <c r="J1282" s="61">
        <v>1669130</v>
      </c>
      <c r="K1282" s="58">
        <f t="shared" si="98"/>
        <v>16152024</v>
      </c>
      <c r="L1282" s="342"/>
      <c r="M1282" s="51">
        <v>15773608</v>
      </c>
      <c r="N1282" s="61">
        <v>888937</v>
      </c>
      <c r="O1282" s="58">
        <f t="shared" si="99"/>
        <v>16662545</v>
      </c>
      <c r="P1282" s="342"/>
    </row>
    <row r="1283" spans="3:16" ht="15">
      <c r="C1283" s="336" t="s">
        <v>6</v>
      </c>
      <c r="D1283" s="223" t="s">
        <v>175</v>
      </c>
      <c r="E1283" s="53">
        <v>1308219</v>
      </c>
      <c r="F1283" s="60">
        <v>158128</v>
      </c>
      <c r="G1283" s="57">
        <f t="shared" si="100"/>
        <v>1466347</v>
      </c>
      <c r="H1283" s="341">
        <f>+G1283+G1284</f>
        <v>1608335</v>
      </c>
      <c r="I1283" s="53">
        <v>1288568</v>
      </c>
      <c r="J1283" s="60">
        <v>119933</v>
      </c>
      <c r="K1283" s="57">
        <f t="shared" si="98"/>
        <v>1408501</v>
      </c>
      <c r="L1283" s="341">
        <f>+K1283+K1284</f>
        <v>1501224</v>
      </c>
      <c r="M1283" s="53">
        <v>1327162</v>
      </c>
      <c r="N1283" s="60">
        <v>91871</v>
      </c>
      <c r="O1283" s="57">
        <f t="shared" si="99"/>
        <v>1419033</v>
      </c>
      <c r="P1283" s="341">
        <f>+O1283+O1284</f>
        <v>1509279</v>
      </c>
    </row>
    <row r="1284" spans="3:16" ht="15">
      <c r="C1284" s="336"/>
      <c r="D1284" s="210" t="s">
        <v>176</v>
      </c>
      <c r="E1284" s="51">
        <v>83365</v>
      </c>
      <c r="F1284" s="61">
        <v>58623</v>
      </c>
      <c r="G1284" s="58">
        <f t="shared" si="100"/>
        <v>141988</v>
      </c>
      <c r="H1284" s="342"/>
      <c r="I1284" s="51">
        <v>87873</v>
      </c>
      <c r="J1284" s="61">
        <v>4850</v>
      </c>
      <c r="K1284" s="58">
        <f t="shared" si="98"/>
        <v>92723</v>
      </c>
      <c r="L1284" s="342"/>
      <c r="M1284" s="51">
        <v>85691</v>
      </c>
      <c r="N1284" s="61">
        <v>4555</v>
      </c>
      <c r="O1284" s="58">
        <f t="shared" si="99"/>
        <v>90246</v>
      </c>
      <c r="P1284" s="342"/>
    </row>
    <row r="1285" spans="3:16" ht="15">
      <c r="C1285" s="336" t="s">
        <v>7</v>
      </c>
      <c r="D1285" s="223" t="s">
        <v>175</v>
      </c>
      <c r="E1285" s="53">
        <v>1275947777</v>
      </c>
      <c r="F1285" s="60">
        <v>194556130</v>
      </c>
      <c r="G1285" s="57">
        <f t="shared" si="100"/>
        <v>1470503907</v>
      </c>
      <c r="H1285" s="341">
        <f>+G1285+G1286</f>
        <v>1558554543</v>
      </c>
      <c r="I1285" s="53">
        <v>1266778311</v>
      </c>
      <c r="J1285" s="60">
        <v>152403435</v>
      </c>
      <c r="K1285" s="57">
        <f t="shared" si="98"/>
        <v>1419181746</v>
      </c>
      <c r="L1285" s="341">
        <f>+K1285+K1286</f>
        <v>1509707337</v>
      </c>
      <c r="M1285" s="53">
        <v>1255420558</v>
      </c>
      <c r="N1285" s="60">
        <v>105106381</v>
      </c>
      <c r="O1285" s="57">
        <f t="shared" si="99"/>
        <v>1360526939</v>
      </c>
      <c r="P1285" s="341">
        <f>+O1285+O1286</f>
        <v>1451710956</v>
      </c>
    </row>
    <row r="1286" spans="3:16" ht="15">
      <c r="C1286" s="336"/>
      <c r="D1286" s="210" t="s">
        <v>176</v>
      </c>
      <c r="E1286" s="51">
        <v>81497305</v>
      </c>
      <c r="F1286" s="61">
        <v>6553331</v>
      </c>
      <c r="G1286" s="58">
        <f t="shared" si="100"/>
        <v>88050636</v>
      </c>
      <c r="H1286" s="342"/>
      <c r="I1286" s="51">
        <v>82783657</v>
      </c>
      <c r="J1286" s="61">
        <v>7741934</v>
      </c>
      <c r="K1286" s="58">
        <f t="shared" si="98"/>
        <v>90525591</v>
      </c>
      <c r="L1286" s="342"/>
      <c r="M1286" s="51">
        <v>83677969</v>
      </c>
      <c r="N1286" s="61">
        <v>7506048</v>
      </c>
      <c r="O1286" s="58">
        <f t="shared" si="99"/>
        <v>91184017</v>
      </c>
      <c r="P1286" s="342"/>
    </row>
    <row r="1287" spans="3:16" ht="15">
      <c r="C1287" s="336" t="s">
        <v>8</v>
      </c>
      <c r="D1287" s="223" t="s">
        <v>175</v>
      </c>
      <c r="E1287" s="53">
        <v>393439894</v>
      </c>
      <c r="F1287" s="60">
        <v>47593607</v>
      </c>
      <c r="G1287" s="57">
        <f t="shared" si="100"/>
        <v>441033501</v>
      </c>
      <c r="H1287" s="341">
        <f>+G1287+G1288</f>
        <v>464199373</v>
      </c>
      <c r="I1287" s="53">
        <v>415814624</v>
      </c>
      <c r="J1287" s="60">
        <v>45503806</v>
      </c>
      <c r="K1287" s="57">
        <f t="shared" si="98"/>
        <v>461318430</v>
      </c>
      <c r="L1287" s="341">
        <f>+K1287+K1288</f>
        <v>496240946</v>
      </c>
      <c r="M1287" s="53">
        <v>408983164</v>
      </c>
      <c r="N1287" s="60">
        <v>32347180</v>
      </c>
      <c r="O1287" s="57">
        <f t="shared" si="99"/>
        <v>441330344</v>
      </c>
      <c r="P1287" s="341">
        <f>+O1287+O1288</f>
        <v>470023692</v>
      </c>
    </row>
    <row r="1288" spans="3:16" ht="15">
      <c r="C1288" s="336"/>
      <c r="D1288" s="210" t="s">
        <v>176</v>
      </c>
      <c r="E1288" s="51">
        <v>21337540</v>
      </c>
      <c r="F1288" s="61">
        <v>1828332</v>
      </c>
      <c r="G1288" s="58">
        <f t="shared" si="100"/>
        <v>23165872</v>
      </c>
      <c r="H1288" s="342"/>
      <c r="I1288" s="51">
        <v>31020841</v>
      </c>
      <c r="J1288" s="61">
        <v>3901675</v>
      </c>
      <c r="K1288" s="58">
        <f t="shared" si="98"/>
        <v>34922516</v>
      </c>
      <c r="L1288" s="342"/>
      <c r="M1288" s="51">
        <v>26292549</v>
      </c>
      <c r="N1288" s="61">
        <v>2400799</v>
      </c>
      <c r="O1288" s="58">
        <f t="shared" si="99"/>
        <v>28693348</v>
      </c>
      <c r="P1288" s="342"/>
    </row>
    <row r="1289" spans="3:16" ht="15">
      <c r="C1289" s="336" t="s">
        <v>9</v>
      </c>
      <c r="D1289" s="223" t="s">
        <v>175</v>
      </c>
      <c r="E1289" s="53">
        <v>191435147</v>
      </c>
      <c r="F1289" s="60">
        <v>36573553</v>
      </c>
      <c r="G1289" s="57">
        <f t="shared" si="100"/>
        <v>228008700</v>
      </c>
      <c r="H1289" s="341">
        <f>+G1289+G1290</f>
        <v>237580205</v>
      </c>
      <c r="I1289" s="53">
        <v>192630820</v>
      </c>
      <c r="J1289" s="60">
        <v>29781880</v>
      </c>
      <c r="K1289" s="57">
        <f t="shared" si="98"/>
        <v>222412700</v>
      </c>
      <c r="L1289" s="341">
        <f>+K1289+K1290</f>
        <v>231665036</v>
      </c>
      <c r="M1289" s="53">
        <v>196972843</v>
      </c>
      <c r="N1289" s="60">
        <v>18366157</v>
      </c>
      <c r="O1289" s="57">
        <f t="shared" si="99"/>
        <v>215339000</v>
      </c>
      <c r="P1289" s="341">
        <f>+O1289+O1290</f>
        <v>223144201</v>
      </c>
    </row>
    <row r="1290" spans="3:16" ht="15">
      <c r="C1290" s="336"/>
      <c r="D1290" s="210" t="s">
        <v>176</v>
      </c>
      <c r="E1290" s="51">
        <v>9037213</v>
      </c>
      <c r="F1290" s="61">
        <v>534292</v>
      </c>
      <c r="G1290" s="58">
        <f t="shared" si="100"/>
        <v>9571505</v>
      </c>
      <c r="H1290" s="342"/>
      <c r="I1290" s="51">
        <v>8505398</v>
      </c>
      <c r="J1290" s="61">
        <v>746938</v>
      </c>
      <c r="K1290" s="58">
        <f t="shared" si="98"/>
        <v>9252336</v>
      </c>
      <c r="L1290" s="342"/>
      <c r="M1290" s="51">
        <v>7128162</v>
      </c>
      <c r="N1290" s="61">
        <v>677039</v>
      </c>
      <c r="O1290" s="58">
        <f t="shared" si="99"/>
        <v>7805201</v>
      </c>
      <c r="P1290" s="342"/>
    </row>
    <row r="1291" spans="3:16" ht="15">
      <c r="C1291" s="336" t="s">
        <v>10</v>
      </c>
      <c r="D1291" s="223" t="s">
        <v>175</v>
      </c>
      <c r="E1291" s="53">
        <v>39988832</v>
      </c>
      <c r="F1291" s="60">
        <v>5765273</v>
      </c>
      <c r="G1291" s="57">
        <f t="shared" si="100"/>
        <v>45754105</v>
      </c>
      <c r="H1291" s="341">
        <f>+G1291+G1292</f>
        <v>47419132</v>
      </c>
      <c r="I1291" s="53">
        <v>37195317</v>
      </c>
      <c r="J1291" s="60">
        <v>5564983</v>
      </c>
      <c r="K1291" s="57">
        <f t="shared" si="98"/>
        <v>42760300</v>
      </c>
      <c r="L1291" s="341">
        <f>+K1291+K1292</f>
        <v>43388966</v>
      </c>
      <c r="M1291" s="53">
        <v>37362809</v>
      </c>
      <c r="N1291" s="60">
        <v>2797491</v>
      </c>
      <c r="O1291" s="57">
        <f t="shared" si="99"/>
        <v>40160300</v>
      </c>
      <c r="P1291" s="341">
        <f>+O1291+O1292</f>
        <v>40797500</v>
      </c>
    </row>
    <row r="1292" spans="3:16" ht="15">
      <c r="C1292" s="336"/>
      <c r="D1292" s="210" t="s">
        <v>176</v>
      </c>
      <c r="E1292" s="51">
        <v>1599832</v>
      </c>
      <c r="F1292" s="61">
        <v>65195</v>
      </c>
      <c r="G1292" s="58">
        <f t="shared" si="100"/>
        <v>1665027</v>
      </c>
      <c r="H1292" s="342"/>
      <c r="I1292" s="51">
        <v>551279</v>
      </c>
      <c r="J1292" s="61">
        <v>77387</v>
      </c>
      <c r="K1292" s="58">
        <f t="shared" si="98"/>
        <v>628666</v>
      </c>
      <c r="L1292" s="342"/>
      <c r="M1292" s="51">
        <v>490100</v>
      </c>
      <c r="N1292" s="61">
        <v>147100</v>
      </c>
      <c r="O1292" s="58">
        <f t="shared" si="99"/>
        <v>637200</v>
      </c>
      <c r="P1292" s="342"/>
    </row>
    <row r="1293" spans="3:16" ht="15">
      <c r="C1293" s="336" t="s">
        <v>11</v>
      </c>
      <c r="D1293" s="223" t="s">
        <v>175</v>
      </c>
      <c r="E1293" s="53">
        <v>1155246372</v>
      </c>
      <c r="F1293" s="60">
        <v>155543270</v>
      </c>
      <c r="G1293" s="57">
        <f t="shared" si="100"/>
        <v>1310789642</v>
      </c>
      <c r="H1293" s="341">
        <f>+G1293+G1294</f>
        <v>1494244996</v>
      </c>
      <c r="I1293" s="53">
        <v>1130480121</v>
      </c>
      <c r="J1293" s="60">
        <v>127132262</v>
      </c>
      <c r="K1293" s="57">
        <f t="shared" si="98"/>
        <v>1257612383</v>
      </c>
      <c r="L1293" s="341">
        <f>+K1293+K1294</f>
        <v>1406711548</v>
      </c>
      <c r="M1293" s="53">
        <v>1143544075</v>
      </c>
      <c r="N1293" s="60">
        <v>85312440</v>
      </c>
      <c r="O1293" s="57">
        <f t="shared" si="99"/>
        <v>1228856515</v>
      </c>
      <c r="P1293" s="341">
        <f>+O1293+O1294</f>
        <v>1387964004</v>
      </c>
    </row>
    <row r="1294" spans="3:16" ht="15">
      <c r="C1294" s="336"/>
      <c r="D1294" s="210" t="s">
        <v>176</v>
      </c>
      <c r="E1294" s="51">
        <v>170966761</v>
      </c>
      <c r="F1294" s="61">
        <v>12488593</v>
      </c>
      <c r="G1294" s="58">
        <f t="shared" si="100"/>
        <v>183455354</v>
      </c>
      <c r="H1294" s="342"/>
      <c r="I1294" s="51">
        <v>133537895</v>
      </c>
      <c r="J1294" s="61">
        <v>15561270</v>
      </c>
      <c r="K1294" s="58">
        <f t="shared" si="98"/>
        <v>149099165</v>
      </c>
      <c r="L1294" s="342"/>
      <c r="M1294" s="51">
        <v>146510462</v>
      </c>
      <c r="N1294" s="61">
        <v>12597027</v>
      </c>
      <c r="O1294" s="58">
        <f t="shared" si="99"/>
        <v>159107489</v>
      </c>
      <c r="P1294" s="342"/>
    </row>
    <row r="1295" spans="3:16" ht="15">
      <c r="C1295" s="336" t="s">
        <v>12</v>
      </c>
      <c r="D1295" s="209" t="s">
        <v>175</v>
      </c>
      <c r="E1295" s="154">
        <v>221214842</v>
      </c>
      <c r="F1295" s="155">
        <v>30787344</v>
      </c>
      <c r="G1295" s="156">
        <f t="shared" si="100"/>
        <v>252002186</v>
      </c>
      <c r="H1295" s="341">
        <f>+G1295+G1296</f>
        <v>263228099</v>
      </c>
      <c r="I1295" s="154">
        <v>220707302</v>
      </c>
      <c r="J1295" s="155">
        <v>24868753</v>
      </c>
      <c r="K1295" s="156">
        <f t="shared" si="98"/>
        <v>245576055</v>
      </c>
      <c r="L1295" s="341">
        <f>+K1295+K1296</f>
        <v>258050720</v>
      </c>
      <c r="M1295" s="154">
        <v>217298382</v>
      </c>
      <c r="N1295" s="155">
        <v>17629814</v>
      </c>
      <c r="O1295" s="156">
        <f t="shared" si="99"/>
        <v>234928196</v>
      </c>
      <c r="P1295" s="341">
        <f>+O1295+O1296</f>
        <v>246063865</v>
      </c>
    </row>
    <row r="1296" spans="3:16" ht="15">
      <c r="C1296" s="336"/>
      <c r="D1296" s="210" t="s">
        <v>176</v>
      </c>
      <c r="E1296" s="51">
        <v>10212972</v>
      </c>
      <c r="F1296" s="61">
        <v>1012941</v>
      </c>
      <c r="G1296" s="58">
        <f t="shared" si="100"/>
        <v>11225913</v>
      </c>
      <c r="H1296" s="342"/>
      <c r="I1296" s="51">
        <v>12107568</v>
      </c>
      <c r="J1296" s="61">
        <v>367097</v>
      </c>
      <c r="K1296" s="58">
        <f t="shared" si="98"/>
        <v>12474665</v>
      </c>
      <c r="L1296" s="342"/>
      <c r="M1296" s="51">
        <v>10623189</v>
      </c>
      <c r="N1296" s="61">
        <v>512480</v>
      </c>
      <c r="O1296" s="58">
        <f t="shared" si="99"/>
        <v>11135669</v>
      </c>
      <c r="P1296" s="342"/>
    </row>
    <row r="1297" spans="3:16" ht="15">
      <c r="C1297" s="336" t="s">
        <v>13</v>
      </c>
      <c r="D1297" s="223" t="s">
        <v>175</v>
      </c>
      <c r="E1297" s="53">
        <v>357327277</v>
      </c>
      <c r="F1297" s="60">
        <v>48217623</v>
      </c>
      <c r="G1297" s="57">
        <f t="shared" si="100"/>
        <v>405544900</v>
      </c>
      <c r="H1297" s="341">
        <f>+G1297+G1298</f>
        <v>415406781</v>
      </c>
      <c r="I1297" s="53">
        <v>350989005</v>
      </c>
      <c r="J1297" s="60">
        <v>35041995</v>
      </c>
      <c r="K1297" s="57">
        <f t="shared" si="98"/>
        <v>386031000</v>
      </c>
      <c r="L1297" s="341">
        <f>+K1297+K1298</f>
        <v>395600330</v>
      </c>
      <c r="M1297" s="53">
        <v>342152097</v>
      </c>
      <c r="N1297" s="60">
        <v>22792908</v>
      </c>
      <c r="O1297" s="57">
        <f t="shared" si="99"/>
        <v>364945005</v>
      </c>
      <c r="P1297" s="341">
        <f>+O1297+O1298</f>
        <v>372015955</v>
      </c>
    </row>
    <row r="1298" spans="3:16" ht="15">
      <c r="C1298" s="336"/>
      <c r="D1298" s="210" t="s">
        <v>176</v>
      </c>
      <c r="E1298" s="51">
        <v>9715179</v>
      </c>
      <c r="F1298" s="61">
        <v>146702</v>
      </c>
      <c r="G1298" s="58">
        <f t="shared" si="100"/>
        <v>9861881</v>
      </c>
      <c r="H1298" s="342"/>
      <c r="I1298" s="51">
        <v>9199934</v>
      </c>
      <c r="J1298" s="61">
        <v>369396</v>
      </c>
      <c r="K1298" s="58">
        <f t="shared" si="98"/>
        <v>9569330</v>
      </c>
      <c r="L1298" s="342"/>
      <c r="M1298" s="51">
        <v>6686583</v>
      </c>
      <c r="N1298" s="61">
        <v>384367</v>
      </c>
      <c r="O1298" s="58">
        <f t="shared" si="99"/>
        <v>7070950</v>
      </c>
      <c r="P1298" s="342"/>
    </row>
    <row r="1299" spans="3:16" ht="15">
      <c r="C1299" s="336" t="s">
        <v>14</v>
      </c>
      <c r="D1299" s="223" t="s">
        <v>175</v>
      </c>
      <c r="E1299" s="53">
        <v>559127777</v>
      </c>
      <c r="F1299" s="60">
        <v>49033883</v>
      </c>
      <c r="G1299" s="57">
        <f t="shared" si="100"/>
        <v>608161660</v>
      </c>
      <c r="H1299" s="341">
        <f>+G1299+G1300</f>
        <v>693710985</v>
      </c>
      <c r="I1299" s="53">
        <v>561968289</v>
      </c>
      <c r="J1299" s="60">
        <v>45718878</v>
      </c>
      <c r="K1299" s="57">
        <f t="shared" si="98"/>
        <v>607687167</v>
      </c>
      <c r="L1299" s="341">
        <f>+K1299+K1300</f>
        <v>676539436</v>
      </c>
      <c r="M1299" s="53">
        <v>557052030</v>
      </c>
      <c r="N1299" s="60">
        <v>43654270</v>
      </c>
      <c r="O1299" s="57">
        <f t="shared" si="99"/>
        <v>600706300</v>
      </c>
      <c r="P1299" s="341">
        <f>+O1299+O1300</f>
        <v>641897892</v>
      </c>
    </row>
    <row r="1300" spans="3:16" ht="15">
      <c r="C1300" s="336"/>
      <c r="D1300" s="210" t="s">
        <v>176</v>
      </c>
      <c r="E1300" s="51">
        <v>82252866</v>
      </c>
      <c r="F1300" s="61">
        <v>3296459</v>
      </c>
      <c r="G1300" s="58">
        <f t="shared" si="100"/>
        <v>85549325</v>
      </c>
      <c r="H1300" s="342"/>
      <c r="I1300" s="51">
        <v>64644811</v>
      </c>
      <c r="J1300" s="61">
        <v>4207458</v>
      </c>
      <c r="K1300" s="58">
        <f t="shared" si="98"/>
        <v>68852269</v>
      </c>
      <c r="L1300" s="342"/>
      <c r="M1300" s="51">
        <v>39494158</v>
      </c>
      <c r="N1300" s="61">
        <v>1697434</v>
      </c>
      <c r="O1300" s="58">
        <f t="shared" si="99"/>
        <v>41191592</v>
      </c>
      <c r="P1300" s="342"/>
    </row>
    <row r="1301" spans="3:16" ht="15">
      <c r="C1301" s="336" t="s">
        <v>15</v>
      </c>
      <c r="D1301" s="223" t="s">
        <v>175</v>
      </c>
      <c r="E1301" s="53">
        <v>117931074</v>
      </c>
      <c r="F1301" s="60">
        <v>17312786</v>
      </c>
      <c r="G1301" s="57">
        <f t="shared" si="100"/>
        <v>135243860</v>
      </c>
      <c r="H1301" s="341">
        <f>+G1301+G1302</f>
        <v>139521099</v>
      </c>
      <c r="I1301" s="53">
        <v>115490242</v>
      </c>
      <c r="J1301" s="60">
        <v>14156958</v>
      </c>
      <c r="K1301" s="57">
        <f t="shared" si="98"/>
        <v>129647200</v>
      </c>
      <c r="L1301" s="341">
        <f>+K1301+K1302</f>
        <v>133035367</v>
      </c>
      <c r="M1301" s="53">
        <v>119752115</v>
      </c>
      <c r="N1301" s="60">
        <v>10601752</v>
      </c>
      <c r="O1301" s="57">
        <f t="shared" si="99"/>
        <v>130353867</v>
      </c>
      <c r="P1301" s="341">
        <f>+O1301+O1302</f>
        <v>132623967</v>
      </c>
    </row>
    <row r="1302" spans="3:16" ht="15">
      <c r="C1302" s="336"/>
      <c r="D1302" s="210" t="s">
        <v>176</v>
      </c>
      <c r="E1302" s="51">
        <v>4172986</v>
      </c>
      <c r="F1302" s="61">
        <v>104253</v>
      </c>
      <c r="G1302" s="58">
        <f t="shared" si="100"/>
        <v>4277239</v>
      </c>
      <c r="H1302" s="342"/>
      <c r="I1302" s="51">
        <v>3310986</v>
      </c>
      <c r="J1302" s="61">
        <v>77181</v>
      </c>
      <c r="K1302" s="58">
        <f t="shared" si="98"/>
        <v>3388167</v>
      </c>
      <c r="L1302" s="342"/>
      <c r="M1302" s="51">
        <v>2162086</v>
      </c>
      <c r="N1302" s="61">
        <v>108014</v>
      </c>
      <c r="O1302" s="58">
        <f t="shared" si="99"/>
        <v>2270100</v>
      </c>
      <c r="P1302" s="342"/>
    </row>
    <row r="1303" spans="3:16" ht="15">
      <c r="C1303" s="336" t="s">
        <v>16</v>
      </c>
      <c r="D1303" s="223" t="s">
        <v>175</v>
      </c>
      <c r="E1303" s="53">
        <v>201898832</v>
      </c>
      <c r="F1303" s="60">
        <v>26112260</v>
      </c>
      <c r="G1303" s="57">
        <f t="shared" si="100"/>
        <v>228011092</v>
      </c>
      <c r="H1303" s="341">
        <f>+G1303+G1304</f>
        <v>239048459</v>
      </c>
      <c r="I1303" s="53">
        <v>195491047</v>
      </c>
      <c r="J1303" s="60">
        <v>23204593</v>
      </c>
      <c r="K1303" s="57">
        <f t="shared" si="98"/>
        <v>218695640</v>
      </c>
      <c r="L1303" s="341">
        <f>+K1303+K1304</f>
        <v>226553717</v>
      </c>
      <c r="M1303" s="53">
        <v>194113331</v>
      </c>
      <c r="N1303" s="60">
        <v>15064739</v>
      </c>
      <c r="O1303" s="57">
        <f t="shared" si="99"/>
        <v>209178070</v>
      </c>
      <c r="P1303" s="341">
        <f>+O1303+O1304</f>
        <v>217875423</v>
      </c>
    </row>
    <row r="1304" spans="3:16" ht="15">
      <c r="C1304" s="336"/>
      <c r="D1304" s="210" t="s">
        <v>176</v>
      </c>
      <c r="E1304" s="51">
        <v>10549033</v>
      </c>
      <c r="F1304" s="61">
        <v>488334</v>
      </c>
      <c r="G1304" s="58">
        <f t="shared" si="100"/>
        <v>11037367</v>
      </c>
      <c r="H1304" s="342"/>
      <c r="I1304" s="51">
        <v>7691416</v>
      </c>
      <c r="J1304" s="61">
        <v>166661</v>
      </c>
      <c r="K1304" s="58">
        <f t="shared" si="98"/>
        <v>7858077</v>
      </c>
      <c r="L1304" s="342"/>
      <c r="M1304" s="51">
        <v>8482762</v>
      </c>
      <c r="N1304" s="61">
        <v>214591</v>
      </c>
      <c r="O1304" s="58">
        <f t="shared" si="99"/>
        <v>8697353</v>
      </c>
      <c r="P1304" s="342"/>
    </row>
    <row r="1305" spans="3:16" ht="15">
      <c r="C1305" s="214"/>
      <c r="D1305" s="201"/>
      <c r="E1305" s="219"/>
      <c r="F1305" s="62"/>
      <c r="G1305" s="213"/>
      <c r="H1305" s="49"/>
      <c r="I1305" s="219"/>
      <c r="J1305" s="62"/>
      <c r="K1305" s="213"/>
      <c r="L1305" s="49"/>
      <c r="M1305" s="219"/>
      <c r="N1305" s="62"/>
      <c r="O1305" s="213"/>
      <c r="P1305" s="49"/>
    </row>
    <row r="1306" spans="3:16" ht="15">
      <c r="C1306" s="336" t="s">
        <v>17</v>
      </c>
      <c r="D1306" s="223" t="s">
        <v>175</v>
      </c>
      <c r="E1306" s="53">
        <f>+E1303+E1301+E1299+E1297+E1295+E1293+E1291+E1289+E1287+E1285+E1283+E1281+E1279+E1277+E1275+E1273+E1271</f>
        <v>12847546054</v>
      </c>
      <c r="F1306" s="60">
        <f aca="true" t="shared" si="101" ref="F1306:N1306">+F1303+F1301+F1299+F1297+F1295+F1293+F1291+F1289+F1287+F1285+F1283+F1281+F1279+F1277+F1275+F1273+F1271</f>
        <v>1816556133</v>
      </c>
      <c r="G1306" s="57">
        <f>+G1303+G1301+G1299+G1297+G1295+G1293+G1291+G1289+G1287+G1285+G1283+G1281+G1279+G1277+G1275+G1273+G1271</f>
        <v>14664102187</v>
      </c>
      <c r="H1306" s="341">
        <f>SUM(H1271:H1304)</f>
        <v>15814856715</v>
      </c>
      <c r="I1306" s="53">
        <f t="shared" si="101"/>
        <v>13008218181</v>
      </c>
      <c r="J1306" s="60">
        <f t="shared" si="101"/>
        <v>1480840590</v>
      </c>
      <c r="K1306" s="57">
        <f>+K1303+K1301+K1299+K1297+K1295+K1293+K1291+K1289+K1287+K1285+K1283+K1281+K1279+K1277+K1275+K1273+K1271</f>
        <v>14489058771</v>
      </c>
      <c r="L1306" s="341">
        <f>SUM(L1271:L1304)</f>
        <v>15583172727</v>
      </c>
      <c r="M1306" s="53">
        <f t="shared" si="101"/>
        <v>12852491677</v>
      </c>
      <c r="N1306" s="60">
        <f t="shared" si="101"/>
        <v>1036687314</v>
      </c>
      <c r="O1306" s="57">
        <f>+O1303+O1301+O1299+O1297+O1295+O1293+O1291+O1289+O1287+O1285+O1283+O1281+O1279+O1277+O1275+O1273+O1271</f>
        <v>13889178991</v>
      </c>
      <c r="P1306" s="341">
        <f>SUM(P1271:P1304)</f>
        <v>15753423179</v>
      </c>
    </row>
    <row r="1307" spans="3:16" ht="15">
      <c r="C1307" s="336"/>
      <c r="D1307" s="54" t="s">
        <v>176</v>
      </c>
      <c r="E1307" s="51">
        <f aca="true" t="shared" si="102" ref="E1307:N1307">+E1304+E1302+E1300+E1298+E1296+E1294+E1292+E1290+E1288+E1286+E1284+E1282+E1280+E1278+E1276+E1274+E1272</f>
        <v>1078475333</v>
      </c>
      <c r="F1307" s="61">
        <f t="shared" si="102"/>
        <v>72279195</v>
      </c>
      <c r="G1307" s="58">
        <f>+G1304+G1302+G1300+G1298+G1296+G1294+G1292+G1290+G1288+G1286+G1284+G1282+G1280+G1278+G1276+G1274+G1272</f>
        <v>1150754528</v>
      </c>
      <c r="H1307" s="342"/>
      <c r="I1307" s="51">
        <f t="shared" si="102"/>
        <v>1018043664</v>
      </c>
      <c r="J1307" s="61">
        <f t="shared" si="102"/>
        <v>76070292</v>
      </c>
      <c r="K1307" s="58">
        <f>+K1304+K1302+K1300+K1298+K1296+K1294+K1292+K1290+K1288+K1286+K1284+K1282+K1280+K1278+K1276+K1274+K1272</f>
        <v>1094113956</v>
      </c>
      <c r="L1307" s="342"/>
      <c r="M1307" s="51">
        <f t="shared" si="102"/>
        <v>1797169612</v>
      </c>
      <c r="N1307" s="61">
        <f t="shared" si="102"/>
        <v>67074576</v>
      </c>
      <c r="O1307" s="58">
        <f>+O1304+O1302+O1300+O1298+O1296+O1294+O1292+O1290+O1288+O1286+O1284+O1282+O1280+O1278+O1276+O1274+O1272</f>
        <v>1864244188</v>
      </c>
      <c r="P1307" s="342"/>
    </row>
    <row r="1308" spans="3:16" ht="15">
      <c r="C1308" s="103"/>
      <c r="D1308" s="19"/>
      <c r="E1308" s="55"/>
      <c r="F1308" s="55"/>
      <c r="G1308" s="55"/>
      <c r="H1308" s="103"/>
      <c r="I1308" s="55"/>
      <c r="J1308" s="55"/>
      <c r="K1308" s="55"/>
      <c r="L1308" s="103"/>
      <c r="M1308" s="55"/>
      <c r="N1308" s="55"/>
      <c r="O1308" s="55"/>
      <c r="P1308" s="103"/>
    </row>
    <row r="1309" spans="3:16" ht="15">
      <c r="C1309" s="103"/>
      <c r="D1309" s="19"/>
      <c r="E1309" s="55"/>
      <c r="F1309" s="55"/>
      <c r="G1309" s="55"/>
      <c r="H1309" s="103"/>
      <c r="I1309" s="55"/>
      <c r="J1309" s="55"/>
      <c r="K1309" s="55"/>
      <c r="L1309" s="103"/>
      <c r="M1309" s="55"/>
      <c r="N1309" s="55"/>
      <c r="O1309" s="55"/>
      <c r="P1309" s="103"/>
    </row>
    <row r="1311" spans="3:12" ht="15">
      <c r="C1311" s="233"/>
      <c r="D1311" s="233"/>
      <c r="E1311" s="245" t="s">
        <v>35</v>
      </c>
      <c r="F1311" s="288"/>
      <c r="G1311" s="288"/>
      <c r="H1311" s="292"/>
      <c r="I1311" s="245" t="s">
        <v>36</v>
      </c>
      <c r="J1311" s="288"/>
      <c r="K1311" s="288"/>
      <c r="L1311" s="292"/>
    </row>
    <row r="1312" spans="3:12" ht="15">
      <c r="C1312" s="233"/>
      <c r="D1312" s="233"/>
      <c r="E1312" s="205" t="s">
        <v>173</v>
      </c>
      <c r="F1312" s="24" t="s">
        <v>174</v>
      </c>
      <c r="G1312" s="206" t="s">
        <v>80</v>
      </c>
      <c r="H1312" s="208" t="s">
        <v>58</v>
      </c>
      <c r="I1312" s="205" t="s">
        <v>173</v>
      </c>
      <c r="J1312" s="24" t="s">
        <v>174</v>
      </c>
      <c r="K1312" s="206" t="s">
        <v>80</v>
      </c>
      <c r="L1312" s="208" t="s">
        <v>58</v>
      </c>
    </row>
    <row r="1313" spans="3:12" ht="15">
      <c r="C1313" s="336" t="s">
        <v>0</v>
      </c>
      <c r="D1313" s="223" t="s">
        <v>175</v>
      </c>
      <c r="E1313" s="53">
        <v>4890068171</v>
      </c>
      <c r="F1313" s="60">
        <v>200140826</v>
      </c>
      <c r="G1313" s="57">
        <f aca="true" t="shared" si="103" ref="G1313:G1346">+F1313+E1313</f>
        <v>5090208997</v>
      </c>
      <c r="H1313" s="341">
        <f>+G1313+G1314</f>
        <v>5564945025</v>
      </c>
      <c r="I1313" s="53">
        <v>4790127854</v>
      </c>
      <c r="J1313" s="60">
        <v>119056332</v>
      </c>
      <c r="K1313" s="57">
        <f aca="true" t="shared" si="104" ref="K1313:K1346">+J1313+I1313</f>
        <v>4909184186</v>
      </c>
      <c r="L1313" s="346">
        <f>+K1313+K1314</f>
        <v>5412097340</v>
      </c>
    </row>
    <row r="1314" spans="3:12" ht="15">
      <c r="C1314" s="336"/>
      <c r="D1314" s="210" t="s">
        <v>176</v>
      </c>
      <c r="E1314" s="51">
        <v>444784186</v>
      </c>
      <c r="F1314" s="61">
        <v>29951842</v>
      </c>
      <c r="G1314" s="58">
        <f t="shared" si="103"/>
        <v>474736028</v>
      </c>
      <c r="H1314" s="342"/>
      <c r="I1314" s="51">
        <v>481818818</v>
      </c>
      <c r="J1314" s="61">
        <v>21094336</v>
      </c>
      <c r="K1314" s="58">
        <f t="shared" si="104"/>
        <v>502913154</v>
      </c>
      <c r="L1314" s="344"/>
    </row>
    <row r="1315" spans="3:12" ht="15">
      <c r="C1315" s="336" t="s">
        <v>1</v>
      </c>
      <c r="D1315" s="223" t="s">
        <v>175</v>
      </c>
      <c r="E1315" s="53">
        <v>576477142</v>
      </c>
      <c r="F1315" s="60">
        <v>32819135</v>
      </c>
      <c r="G1315" s="57">
        <f t="shared" si="103"/>
        <v>609296277</v>
      </c>
      <c r="H1315" s="341">
        <f>+G1315+G1316</f>
        <v>649649321</v>
      </c>
      <c r="I1315" s="53">
        <v>583337220</v>
      </c>
      <c r="J1315" s="60">
        <v>16534389</v>
      </c>
      <c r="K1315" s="57">
        <f t="shared" si="104"/>
        <v>599871609</v>
      </c>
      <c r="L1315" s="343">
        <f>+K1315+K1316</f>
        <v>632541763</v>
      </c>
    </row>
    <row r="1316" spans="3:12" ht="15">
      <c r="C1316" s="336"/>
      <c r="D1316" s="210" t="s">
        <v>176</v>
      </c>
      <c r="E1316" s="51">
        <v>37957739</v>
      </c>
      <c r="F1316" s="61">
        <v>2395305</v>
      </c>
      <c r="G1316" s="58">
        <f t="shared" si="103"/>
        <v>40353044</v>
      </c>
      <c r="H1316" s="342"/>
      <c r="I1316" s="51">
        <v>30694477</v>
      </c>
      <c r="J1316" s="61">
        <v>1975677</v>
      </c>
      <c r="K1316" s="58">
        <f t="shared" si="104"/>
        <v>32670154</v>
      </c>
      <c r="L1316" s="344"/>
    </row>
    <row r="1317" spans="3:12" ht="15">
      <c r="C1317" s="336" t="s">
        <v>2</v>
      </c>
      <c r="D1317" s="223" t="s">
        <v>175</v>
      </c>
      <c r="E1317" s="53">
        <v>1684772288</v>
      </c>
      <c r="F1317" s="60">
        <v>86680213</v>
      </c>
      <c r="G1317" s="57">
        <f t="shared" si="103"/>
        <v>1771452501</v>
      </c>
      <c r="H1317" s="341">
        <f>+G1317+G1318</f>
        <v>1869420533</v>
      </c>
      <c r="I1317" s="53">
        <v>1660541521</v>
      </c>
      <c r="J1317" s="60">
        <v>44800692</v>
      </c>
      <c r="K1317" s="57">
        <f t="shared" si="104"/>
        <v>1705342213</v>
      </c>
      <c r="L1317" s="343">
        <f>+K1317+K1318</f>
        <v>1807044955</v>
      </c>
    </row>
    <row r="1318" spans="3:12" ht="15">
      <c r="C1318" s="336"/>
      <c r="D1318" s="210" t="s">
        <v>176</v>
      </c>
      <c r="E1318" s="51">
        <v>94489386</v>
      </c>
      <c r="F1318" s="61">
        <v>3478646</v>
      </c>
      <c r="G1318" s="58">
        <f t="shared" si="103"/>
        <v>97968032</v>
      </c>
      <c r="H1318" s="342"/>
      <c r="I1318" s="51">
        <v>96914949</v>
      </c>
      <c r="J1318" s="61">
        <v>4787793</v>
      </c>
      <c r="K1318" s="58">
        <f t="shared" si="104"/>
        <v>101702742</v>
      </c>
      <c r="L1318" s="344"/>
    </row>
    <row r="1319" spans="3:12" ht="15">
      <c r="C1319" s="336" t="s">
        <v>3</v>
      </c>
      <c r="D1319" s="223" t="s">
        <v>175</v>
      </c>
      <c r="E1319" s="53">
        <v>643394210</v>
      </c>
      <c r="F1319" s="60">
        <v>39950313</v>
      </c>
      <c r="G1319" s="57">
        <f t="shared" si="103"/>
        <v>683344523</v>
      </c>
      <c r="H1319" s="341">
        <f>+G1319+G1320</f>
        <v>715451303</v>
      </c>
      <c r="I1319" s="53">
        <v>646482724</v>
      </c>
      <c r="J1319" s="60">
        <v>19795962</v>
      </c>
      <c r="K1319" s="57">
        <f t="shared" si="104"/>
        <v>666278686</v>
      </c>
      <c r="L1319" s="343">
        <f>+K1319+K1320</f>
        <v>692765514</v>
      </c>
    </row>
    <row r="1320" spans="3:12" ht="15">
      <c r="C1320" s="336"/>
      <c r="D1320" s="210" t="s">
        <v>176</v>
      </c>
      <c r="E1320" s="51">
        <v>30859978</v>
      </c>
      <c r="F1320" s="61">
        <v>1246802</v>
      </c>
      <c r="G1320" s="58">
        <f t="shared" si="103"/>
        <v>32106780</v>
      </c>
      <c r="H1320" s="342"/>
      <c r="I1320" s="51">
        <v>26175067</v>
      </c>
      <c r="J1320" s="61">
        <v>311761</v>
      </c>
      <c r="K1320" s="58">
        <f t="shared" si="104"/>
        <v>26486828</v>
      </c>
      <c r="L1320" s="344"/>
    </row>
    <row r="1321" spans="3:12" ht="15">
      <c r="C1321" s="336" t="s">
        <v>4</v>
      </c>
      <c r="D1321" s="223" t="s">
        <v>175</v>
      </c>
      <c r="E1321" s="53">
        <v>462099063</v>
      </c>
      <c r="F1321" s="60">
        <v>35255940</v>
      </c>
      <c r="G1321" s="57">
        <f t="shared" si="103"/>
        <v>497355003</v>
      </c>
      <c r="H1321" s="341">
        <f>+G1321+G1322</f>
        <v>510970087</v>
      </c>
      <c r="I1321" s="53">
        <v>472837926</v>
      </c>
      <c r="J1321" s="60">
        <v>15940983</v>
      </c>
      <c r="K1321" s="57">
        <f t="shared" si="104"/>
        <v>488778909</v>
      </c>
      <c r="L1321" s="343">
        <f>+K1321+K1322</f>
        <v>500601551</v>
      </c>
    </row>
    <row r="1322" spans="3:12" ht="15">
      <c r="C1322" s="336"/>
      <c r="D1322" s="210" t="s">
        <v>176</v>
      </c>
      <c r="E1322" s="51">
        <v>12870131</v>
      </c>
      <c r="F1322" s="61">
        <v>744953</v>
      </c>
      <c r="G1322" s="58">
        <f t="shared" si="103"/>
        <v>13615084</v>
      </c>
      <c r="H1322" s="342"/>
      <c r="I1322" s="51">
        <v>11500102</v>
      </c>
      <c r="J1322" s="61">
        <v>322540</v>
      </c>
      <c r="K1322" s="58">
        <f t="shared" si="104"/>
        <v>11822642</v>
      </c>
      <c r="L1322" s="344"/>
    </row>
    <row r="1323" spans="3:12" ht="15">
      <c r="C1323" s="336" t="s">
        <v>5</v>
      </c>
      <c r="D1323" s="223" t="s">
        <v>175</v>
      </c>
      <c r="E1323" s="53">
        <v>313570857</v>
      </c>
      <c r="F1323" s="60">
        <v>15945341</v>
      </c>
      <c r="G1323" s="57">
        <f t="shared" si="103"/>
        <v>329516198</v>
      </c>
      <c r="H1323" s="341">
        <f>+G1323+G1324</f>
        <v>345853521</v>
      </c>
      <c r="I1323" s="53">
        <v>340160876</v>
      </c>
      <c r="J1323" s="60">
        <v>11163699</v>
      </c>
      <c r="K1323" s="57">
        <f t="shared" si="104"/>
        <v>351324575</v>
      </c>
      <c r="L1323" s="343">
        <f>+K1323+K1324</f>
        <v>363215508</v>
      </c>
    </row>
    <row r="1324" spans="3:12" ht="15">
      <c r="C1324" s="336"/>
      <c r="D1324" s="210" t="s">
        <v>176</v>
      </c>
      <c r="E1324" s="51">
        <v>15390230</v>
      </c>
      <c r="F1324" s="61">
        <v>947093</v>
      </c>
      <c r="G1324" s="58">
        <f t="shared" si="103"/>
        <v>16337323</v>
      </c>
      <c r="H1324" s="342"/>
      <c r="I1324" s="51">
        <v>11151216</v>
      </c>
      <c r="J1324" s="61">
        <v>739717</v>
      </c>
      <c r="K1324" s="58">
        <f t="shared" si="104"/>
        <v>11890933</v>
      </c>
      <c r="L1324" s="344"/>
    </row>
    <row r="1325" spans="3:12" ht="15">
      <c r="C1325" s="336" t="s">
        <v>6</v>
      </c>
      <c r="D1325" s="223" t="s">
        <v>175</v>
      </c>
      <c r="E1325" s="53">
        <v>1336851</v>
      </c>
      <c r="F1325" s="60">
        <v>52928</v>
      </c>
      <c r="G1325" s="57">
        <f t="shared" si="103"/>
        <v>1389779</v>
      </c>
      <c r="H1325" s="341">
        <f>+G1325+G1326</f>
        <v>1489014</v>
      </c>
      <c r="I1325" s="53">
        <v>1313853</v>
      </c>
      <c r="J1325" s="60">
        <v>27904</v>
      </c>
      <c r="K1325" s="57">
        <f t="shared" si="104"/>
        <v>1341757</v>
      </c>
      <c r="L1325" s="343">
        <f>+K1325+K1326</f>
        <v>1443192</v>
      </c>
    </row>
    <row r="1326" spans="3:12" ht="15">
      <c r="C1326" s="336"/>
      <c r="D1326" s="210" t="s">
        <v>176</v>
      </c>
      <c r="E1326" s="51">
        <v>94571</v>
      </c>
      <c r="F1326" s="61">
        <v>4664</v>
      </c>
      <c r="G1326" s="58">
        <f t="shared" si="103"/>
        <v>99235</v>
      </c>
      <c r="H1326" s="342"/>
      <c r="I1326" s="51">
        <v>98058</v>
      </c>
      <c r="J1326" s="61">
        <v>3377</v>
      </c>
      <c r="K1326" s="58">
        <f t="shared" si="104"/>
        <v>101435</v>
      </c>
      <c r="L1326" s="344"/>
    </row>
    <row r="1327" spans="3:12" ht="15">
      <c r="C1327" s="336" t="s">
        <v>7</v>
      </c>
      <c r="D1327" s="223" t="s">
        <v>175</v>
      </c>
      <c r="E1327" s="53">
        <v>1382925238</v>
      </c>
      <c r="F1327" s="60">
        <v>68622841</v>
      </c>
      <c r="G1327" s="57">
        <f t="shared" si="103"/>
        <v>1451548079</v>
      </c>
      <c r="H1327" s="341">
        <f>+G1327+G1328</f>
        <v>1553882474</v>
      </c>
      <c r="I1327" s="53">
        <v>1358850776</v>
      </c>
      <c r="J1327" s="60">
        <v>31320196</v>
      </c>
      <c r="K1327" s="57">
        <f t="shared" si="104"/>
        <v>1390170972</v>
      </c>
      <c r="L1327" s="343">
        <f>+K1327+K1328</f>
        <v>1502787281</v>
      </c>
    </row>
    <row r="1328" spans="3:12" ht="15">
      <c r="C1328" s="336"/>
      <c r="D1328" s="210" t="s">
        <v>176</v>
      </c>
      <c r="E1328" s="51">
        <v>96285434</v>
      </c>
      <c r="F1328" s="61">
        <v>6048961</v>
      </c>
      <c r="G1328" s="58">
        <f t="shared" si="103"/>
        <v>102334395</v>
      </c>
      <c r="H1328" s="342"/>
      <c r="I1328" s="51">
        <v>105700373</v>
      </c>
      <c r="J1328" s="61">
        <v>6915936</v>
      </c>
      <c r="K1328" s="58">
        <f t="shared" si="104"/>
        <v>112616309</v>
      </c>
      <c r="L1328" s="344"/>
    </row>
    <row r="1329" spans="3:12" ht="15">
      <c r="C1329" s="336" t="s">
        <v>8</v>
      </c>
      <c r="D1329" s="223" t="s">
        <v>175</v>
      </c>
      <c r="E1329" s="53">
        <v>429389807</v>
      </c>
      <c r="F1329" s="60">
        <v>22839842</v>
      </c>
      <c r="G1329" s="57">
        <f t="shared" si="103"/>
        <v>452229649</v>
      </c>
      <c r="H1329" s="341">
        <f>+G1329+G1330</f>
        <v>477597739</v>
      </c>
      <c r="I1329" s="53">
        <v>418268830</v>
      </c>
      <c r="J1329" s="60">
        <v>13892804</v>
      </c>
      <c r="K1329" s="57">
        <f t="shared" si="104"/>
        <v>432161634</v>
      </c>
      <c r="L1329" s="343">
        <f>+K1329+K1330</f>
        <v>459061098</v>
      </c>
    </row>
    <row r="1330" spans="3:12" ht="15">
      <c r="C1330" s="336"/>
      <c r="D1330" s="210" t="s">
        <v>176</v>
      </c>
      <c r="E1330" s="51">
        <v>24404749</v>
      </c>
      <c r="F1330" s="61">
        <v>963341</v>
      </c>
      <c r="G1330" s="58">
        <f t="shared" si="103"/>
        <v>25368090</v>
      </c>
      <c r="H1330" s="342"/>
      <c r="I1330" s="51">
        <v>26029388</v>
      </c>
      <c r="J1330" s="61">
        <v>870076</v>
      </c>
      <c r="K1330" s="58">
        <f t="shared" si="104"/>
        <v>26899464</v>
      </c>
      <c r="L1330" s="344"/>
    </row>
    <row r="1331" spans="3:12" ht="15">
      <c r="C1331" s="336" t="s">
        <v>9</v>
      </c>
      <c r="D1331" s="223" t="s">
        <v>175</v>
      </c>
      <c r="E1331" s="53">
        <v>205773169</v>
      </c>
      <c r="F1331" s="60">
        <v>10744551</v>
      </c>
      <c r="G1331" s="57">
        <f t="shared" si="103"/>
        <v>216517720</v>
      </c>
      <c r="H1331" s="341">
        <f>+G1331+G1332</f>
        <v>225185488</v>
      </c>
      <c r="I1331" s="53">
        <v>198836838</v>
      </c>
      <c r="J1331" s="60">
        <v>6672962</v>
      </c>
      <c r="K1331" s="57">
        <f t="shared" si="104"/>
        <v>205509800</v>
      </c>
      <c r="L1331" s="343">
        <f>+K1331+K1332</f>
        <v>214646740</v>
      </c>
    </row>
    <row r="1332" spans="3:12" ht="15">
      <c r="C1332" s="336"/>
      <c r="D1332" s="210" t="s">
        <v>176</v>
      </c>
      <c r="E1332" s="51">
        <v>8559599</v>
      </c>
      <c r="F1332" s="61">
        <v>108169</v>
      </c>
      <c r="G1332" s="58">
        <f t="shared" si="103"/>
        <v>8667768</v>
      </c>
      <c r="H1332" s="342"/>
      <c r="I1332" s="51">
        <v>8906114</v>
      </c>
      <c r="J1332" s="61">
        <v>230826</v>
      </c>
      <c r="K1332" s="58">
        <f t="shared" si="104"/>
        <v>9136940</v>
      </c>
      <c r="L1332" s="344"/>
    </row>
    <row r="1333" spans="3:12" ht="15">
      <c r="C1333" s="336" t="s">
        <v>10</v>
      </c>
      <c r="D1333" s="223" t="s">
        <v>175</v>
      </c>
      <c r="E1333" s="53">
        <v>39965944</v>
      </c>
      <c r="F1333" s="60">
        <v>1206356</v>
      </c>
      <c r="G1333" s="57">
        <f t="shared" si="103"/>
        <v>41172300</v>
      </c>
      <c r="H1333" s="341">
        <f>+G1333+G1334</f>
        <v>41722597</v>
      </c>
      <c r="I1333" s="53">
        <v>38388400</v>
      </c>
      <c r="J1333" s="60">
        <v>313200</v>
      </c>
      <c r="K1333" s="57">
        <f t="shared" si="104"/>
        <v>38701600</v>
      </c>
      <c r="L1333" s="343">
        <f>+K1333+K1334</f>
        <v>39224370</v>
      </c>
    </row>
    <row r="1334" spans="3:12" ht="15">
      <c r="C1334" s="336"/>
      <c r="D1334" s="210" t="s">
        <v>176</v>
      </c>
      <c r="E1334" s="51">
        <v>540455</v>
      </c>
      <c r="F1334" s="61">
        <v>9842</v>
      </c>
      <c r="G1334" s="58">
        <f t="shared" si="103"/>
        <v>550297</v>
      </c>
      <c r="H1334" s="342"/>
      <c r="I1334" s="51">
        <v>515709</v>
      </c>
      <c r="J1334" s="61">
        <v>7061</v>
      </c>
      <c r="K1334" s="58">
        <f t="shared" si="104"/>
        <v>522770</v>
      </c>
      <c r="L1334" s="344"/>
    </row>
    <row r="1335" spans="3:12" ht="15">
      <c r="C1335" s="336" t="s">
        <v>11</v>
      </c>
      <c r="D1335" s="223" t="s">
        <v>175</v>
      </c>
      <c r="E1335" s="53">
        <v>1110674442</v>
      </c>
      <c r="F1335" s="60">
        <v>51313855</v>
      </c>
      <c r="G1335" s="57">
        <f t="shared" si="103"/>
        <v>1161988297</v>
      </c>
      <c r="H1335" s="341">
        <f>+G1335+G1336</f>
        <v>1316972253</v>
      </c>
      <c r="I1335" s="53">
        <v>1077732855</v>
      </c>
      <c r="J1335" s="60">
        <v>21956544</v>
      </c>
      <c r="K1335" s="57">
        <f t="shared" si="104"/>
        <v>1099689399</v>
      </c>
      <c r="L1335" s="343">
        <f>+K1335+K1336</f>
        <v>1248777937</v>
      </c>
    </row>
    <row r="1336" spans="3:12" ht="15">
      <c r="C1336" s="336"/>
      <c r="D1336" s="210" t="s">
        <v>176</v>
      </c>
      <c r="E1336" s="51">
        <v>148120407</v>
      </c>
      <c r="F1336" s="61">
        <v>6863549</v>
      </c>
      <c r="G1336" s="58">
        <f t="shared" si="103"/>
        <v>154983956</v>
      </c>
      <c r="H1336" s="342"/>
      <c r="I1336" s="51">
        <v>138370765</v>
      </c>
      <c r="J1336" s="61">
        <v>10717773</v>
      </c>
      <c r="K1336" s="58">
        <f t="shared" si="104"/>
        <v>149088538</v>
      </c>
      <c r="L1336" s="344"/>
    </row>
    <row r="1337" spans="3:12" ht="15">
      <c r="C1337" s="336" t="s">
        <v>12</v>
      </c>
      <c r="D1337" s="223" t="s">
        <v>175</v>
      </c>
      <c r="E1337" s="53">
        <v>216720555</v>
      </c>
      <c r="F1337" s="60">
        <v>10960373</v>
      </c>
      <c r="G1337" s="157">
        <f t="shared" si="103"/>
        <v>227680928</v>
      </c>
      <c r="H1337" s="341">
        <f>+G1337+G1338</f>
        <v>236761736</v>
      </c>
      <c r="I1337" s="53">
        <v>213900626</v>
      </c>
      <c r="J1337" s="60">
        <v>3968552</v>
      </c>
      <c r="K1337" s="157">
        <f t="shared" si="104"/>
        <v>217869178</v>
      </c>
      <c r="L1337" s="343">
        <f>+K1337+K1338</f>
        <v>227250435</v>
      </c>
    </row>
    <row r="1338" spans="3:12" ht="15">
      <c r="C1338" s="336"/>
      <c r="D1338" s="210" t="s">
        <v>176</v>
      </c>
      <c r="E1338" s="51">
        <v>8817565</v>
      </c>
      <c r="F1338" s="61">
        <v>263243</v>
      </c>
      <c r="G1338" s="58">
        <f t="shared" si="103"/>
        <v>9080808</v>
      </c>
      <c r="H1338" s="342"/>
      <c r="I1338" s="51">
        <v>8913064</v>
      </c>
      <c r="J1338" s="61">
        <v>468193</v>
      </c>
      <c r="K1338" s="58">
        <f t="shared" si="104"/>
        <v>9381257</v>
      </c>
      <c r="L1338" s="344"/>
    </row>
    <row r="1339" spans="3:12" ht="15">
      <c r="C1339" s="336" t="s">
        <v>13</v>
      </c>
      <c r="D1339" s="223" t="s">
        <v>175</v>
      </c>
      <c r="E1339" s="53">
        <v>327106858</v>
      </c>
      <c r="F1339" s="60">
        <v>13963342</v>
      </c>
      <c r="G1339" s="57">
        <f t="shared" si="103"/>
        <v>341070200</v>
      </c>
      <c r="H1339" s="341">
        <f>+G1339+G1340</f>
        <v>348062175</v>
      </c>
      <c r="I1339" s="53">
        <v>320423054</v>
      </c>
      <c r="J1339" s="60">
        <v>7164646</v>
      </c>
      <c r="K1339" s="57">
        <f t="shared" si="104"/>
        <v>327587700</v>
      </c>
      <c r="L1339" s="343">
        <f>+K1339+K1340</f>
        <v>336393420</v>
      </c>
    </row>
    <row r="1340" spans="3:12" ht="15">
      <c r="C1340" s="336"/>
      <c r="D1340" s="210" t="s">
        <v>176</v>
      </c>
      <c r="E1340" s="51">
        <v>6875261</v>
      </c>
      <c r="F1340" s="61">
        <v>116714</v>
      </c>
      <c r="G1340" s="58">
        <f t="shared" si="103"/>
        <v>6991975</v>
      </c>
      <c r="H1340" s="342"/>
      <c r="I1340" s="51">
        <v>8733846</v>
      </c>
      <c r="J1340" s="61">
        <v>71874</v>
      </c>
      <c r="K1340" s="58">
        <f t="shared" si="104"/>
        <v>8805720</v>
      </c>
      <c r="L1340" s="344"/>
    </row>
    <row r="1341" spans="3:12" ht="15">
      <c r="C1341" s="336" t="s">
        <v>14</v>
      </c>
      <c r="D1341" s="223" t="s">
        <v>175</v>
      </c>
      <c r="E1341" s="53">
        <v>553624485</v>
      </c>
      <c r="F1341" s="60">
        <v>25113885</v>
      </c>
      <c r="G1341" s="57">
        <f t="shared" si="103"/>
        <v>578738370</v>
      </c>
      <c r="H1341" s="341">
        <f>+G1341+G1342</f>
        <v>622534147</v>
      </c>
      <c r="I1341" s="53">
        <v>541655474</v>
      </c>
      <c r="J1341" s="60">
        <v>13805212</v>
      </c>
      <c r="K1341" s="57">
        <f t="shared" si="104"/>
        <v>555460686</v>
      </c>
      <c r="L1341" s="343">
        <f>+K1341+K1342</f>
        <v>606220422</v>
      </c>
    </row>
    <row r="1342" spans="3:12" ht="15">
      <c r="C1342" s="336"/>
      <c r="D1342" s="210" t="s">
        <v>176</v>
      </c>
      <c r="E1342" s="51">
        <v>42398594</v>
      </c>
      <c r="F1342" s="61">
        <v>1397183</v>
      </c>
      <c r="G1342" s="58">
        <f t="shared" si="103"/>
        <v>43795777</v>
      </c>
      <c r="H1342" s="342"/>
      <c r="I1342" s="51">
        <v>49955750</v>
      </c>
      <c r="J1342" s="61">
        <v>803986</v>
      </c>
      <c r="K1342" s="58">
        <f t="shared" si="104"/>
        <v>50759736</v>
      </c>
      <c r="L1342" s="344"/>
    </row>
    <row r="1343" spans="3:12" ht="15">
      <c r="C1343" s="336" t="s">
        <v>15</v>
      </c>
      <c r="D1343" s="223" t="s">
        <v>175</v>
      </c>
      <c r="E1343" s="53">
        <v>119542524</v>
      </c>
      <c r="F1343" s="60">
        <v>6118076</v>
      </c>
      <c r="G1343" s="57">
        <f t="shared" si="103"/>
        <v>125660600</v>
      </c>
      <c r="H1343" s="341">
        <f>+G1343+G1344</f>
        <v>128560403</v>
      </c>
      <c r="I1343" s="53">
        <v>116018187</v>
      </c>
      <c r="J1343" s="60">
        <v>3210113</v>
      </c>
      <c r="K1343" s="57">
        <f t="shared" si="104"/>
        <v>119228300</v>
      </c>
      <c r="L1343" s="343">
        <f>+K1343+K1344</f>
        <v>121421171</v>
      </c>
    </row>
    <row r="1344" spans="3:12" ht="15">
      <c r="C1344" s="336"/>
      <c r="D1344" s="210" t="s">
        <v>176</v>
      </c>
      <c r="E1344" s="51">
        <v>2856789</v>
      </c>
      <c r="F1344" s="61">
        <v>43014</v>
      </c>
      <c r="G1344" s="58">
        <f t="shared" si="103"/>
        <v>2899803</v>
      </c>
      <c r="H1344" s="342"/>
      <c r="I1344" s="51">
        <v>2190773</v>
      </c>
      <c r="J1344" s="61">
        <v>2098</v>
      </c>
      <c r="K1344" s="58">
        <f t="shared" si="104"/>
        <v>2192871</v>
      </c>
      <c r="L1344" s="344"/>
    </row>
    <row r="1345" spans="3:12" ht="15">
      <c r="C1345" s="336" t="s">
        <v>16</v>
      </c>
      <c r="D1345" s="223" t="s">
        <v>175</v>
      </c>
      <c r="E1345" s="53">
        <v>184613834</v>
      </c>
      <c r="F1345" s="60">
        <v>10764866</v>
      </c>
      <c r="G1345" s="57">
        <f t="shared" si="103"/>
        <v>195378700</v>
      </c>
      <c r="H1345" s="341">
        <f>+G1345+G1346</f>
        <v>203621230</v>
      </c>
      <c r="I1345" s="53">
        <v>184773331</v>
      </c>
      <c r="J1345" s="60">
        <v>5272147</v>
      </c>
      <c r="K1345" s="57">
        <f t="shared" si="104"/>
        <v>190045478</v>
      </c>
      <c r="L1345" s="343">
        <f>+K1345+K1346</f>
        <v>197335156</v>
      </c>
    </row>
    <row r="1346" spans="3:12" ht="15">
      <c r="C1346" s="336"/>
      <c r="D1346" s="210" t="s">
        <v>176</v>
      </c>
      <c r="E1346" s="51">
        <v>8112915</v>
      </c>
      <c r="F1346" s="61">
        <v>129615</v>
      </c>
      <c r="G1346" s="58">
        <f t="shared" si="103"/>
        <v>8242530</v>
      </c>
      <c r="H1346" s="342"/>
      <c r="I1346" s="51">
        <v>6847864</v>
      </c>
      <c r="J1346" s="61">
        <v>441814</v>
      </c>
      <c r="K1346" s="58">
        <f t="shared" si="104"/>
        <v>7289678</v>
      </c>
      <c r="L1346" s="345"/>
    </row>
    <row r="1347" spans="3:12" ht="15">
      <c r="C1347" s="214"/>
      <c r="D1347" s="201"/>
      <c r="E1347" s="219"/>
      <c r="F1347" s="62"/>
      <c r="G1347" s="213"/>
      <c r="H1347" s="49"/>
      <c r="I1347" s="219"/>
      <c r="J1347" s="62"/>
      <c r="K1347" s="213"/>
      <c r="L1347" s="63"/>
    </row>
    <row r="1348" spans="3:12" ht="15">
      <c r="C1348" s="336" t="s">
        <v>17</v>
      </c>
      <c r="D1348" s="223" t="s">
        <v>175</v>
      </c>
      <c r="E1348" s="53">
        <f aca="true" t="shared" si="105" ref="E1348:G1349">+E1345+E1343+E1341+E1339+E1337+E1335+E1333+E1331+E1329+E1327+E1325+E1323+E1321+E1319+E1317+E1315+E1313</f>
        <v>13142055438</v>
      </c>
      <c r="F1348" s="60">
        <f t="shared" si="105"/>
        <v>632492683</v>
      </c>
      <c r="G1348" s="57">
        <f t="shared" si="105"/>
        <v>13774548121</v>
      </c>
      <c r="H1348" s="341">
        <f>SUM(H1313:H1346)</f>
        <v>14812679046</v>
      </c>
      <c r="I1348" s="53">
        <f aca="true" t="shared" si="106" ref="I1348:K1349">+I1345+I1343+I1341+I1339+I1337+I1335+I1333+I1331+I1329+I1327+I1325+I1323+I1321+I1319+I1317+I1315+I1313</f>
        <v>12963650345</v>
      </c>
      <c r="J1348" s="60">
        <f t="shared" si="106"/>
        <v>334896337</v>
      </c>
      <c r="K1348" s="57">
        <f t="shared" si="106"/>
        <v>13298546682</v>
      </c>
      <c r="L1348" s="341">
        <f>SUM(L1313:L1346)</f>
        <v>14362827853</v>
      </c>
    </row>
    <row r="1349" spans="3:12" ht="15">
      <c r="C1349" s="336"/>
      <c r="D1349" s="54" t="s">
        <v>176</v>
      </c>
      <c r="E1349" s="51">
        <f t="shared" si="105"/>
        <v>983417989</v>
      </c>
      <c r="F1349" s="61">
        <f t="shared" si="105"/>
        <v>54712936</v>
      </c>
      <c r="G1349" s="58">
        <f t="shared" si="105"/>
        <v>1038130925</v>
      </c>
      <c r="H1349" s="342"/>
      <c r="I1349" s="51">
        <f t="shared" si="106"/>
        <v>1014516333</v>
      </c>
      <c r="J1349" s="61">
        <f t="shared" si="106"/>
        <v>49764838</v>
      </c>
      <c r="K1349" s="58">
        <f t="shared" si="106"/>
        <v>1064281171</v>
      </c>
      <c r="L1349" s="342"/>
    </row>
    <row r="1351" ht="15">
      <c r="J1351" s="225" t="s">
        <v>497</v>
      </c>
    </row>
    <row r="1354" spans="3:4" ht="15">
      <c r="C1354" s="257" t="s">
        <v>177</v>
      </c>
      <c r="D1354" s="257"/>
    </row>
    <row r="1355" spans="3:16" ht="15">
      <c r="C1355" s="233"/>
      <c r="D1355" s="233"/>
      <c r="E1355" s="245" t="s">
        <v>33</v>
      </c>
      <c r="F1355" s="288"/>
      <c r="G1355" s="288"/>
      <c r="H1355" s="292"/>
      <c r="I1355" s="245" t="s">
        <v>34</v>
      </c>
      <c r="J1355" s="288"/>
      <c r="K1355" s="288"/>
      <c r="L1355" s="292"/>
      <c r="M1355" s="245" t="s">
        <v>35</v>
      </c>
      <c r="N1355" s="288"/>
      <c r="O1355" s="288"/>
      <c r="P1355" s="292"/>
    </row>
    <row r="1356" spans="3:16" ht="15">
      <c r="C1356" s="233"/>
      <c r="D1356" s="233"/>
      <c r="E1356" s="205" t="s">
        <v>173</v>
      </c>
      <c r="F1356" s="24" t="s">
        <v>174</v>
      </c>
      <c r="G1356" s="206" t="s">
        <v>80</v>
      </c>
      <c r="H1356" s="208" t="s">
        <v>58</v>
      </c>
      <c r="I1356" s="205" t="s">
        <v>173</v>
      </c>
      <c r="J1356" s="24" t="s">
        <v>174</v>
      </c>
      <c r="K1356" s="206" t="s">
        <v>80</v>
      </c>
      <c r="L1356" s="208" t="s">
        <v>58</v>
      </c>
      <c r="M1356" s="205" t="s">
        <v>173</v>
      </c>
      <c r="N1356" s="24" t="s">
        <v>174</v>
      </c>
      <c r="O1356" s="206" t="s">
        <v>80</v>
      </c>
      <c r="P1356" s="208" t="s">
        <v>58</v>
      </c>
    </row>
    <row r="1357" spans="3:16" ht="15">
      <c r="C1357" s="336" t="s">
        <v>0</v>
      </c>
      <c r="D1357" s="223" t="s">
        <v>175</v>
      </c>
      <c r="E1357" s="68">
        <f aca="true" t="shared" si="107" ref="E1357:L1357">+I1271/E1271</f>
        <v>1.0461297978878565</v>
      </c>
      <c r="F1357" s="69">
        <f t="shared" si="107"/>
        <v>0.8038102392176776</v>
      </c>
      <c r="G1357" s="70">
        <f t="shared" si="107"/>
        <v>1.0189784284685306</v>
      </c>
      <c r="H1357" s="337">
        <f t="shared" si="107"/>
        <v>1.0153230339635573</v>
      </c>
      <c r="I1357" s="68">
        <f t="shared" si="107"/>
        <v>0.9749815586552578</v>
      </c>
      <c r="J1357" s="69">
        <f t="shared" si="107"/>
        <v>0.7167081276945224</v>
      </c>
      <c r="K1357" s="70">
        <f t="shared" si="107"/>
        <v>0.952153365154923</v>
      </c>
      <c r="L1357" s="337">
        <f t="shared" si="107"/>
        <v>0.9567131455084357</v>
      </c>
      <c r="M1357" s="68">
        <f>+E1313/M1271</f>
        <v>1.0238952558398482</v>
      </c>
      <c r="N1357" s="69">
        <f>+F1313/N1271</f>
        <v>0.5879613002848859</v>
      </c>
      <c r="O1357" s="70">
        <f>+G1313/O1271</f>
        <v>0.994891921142489</v>
      </c>
      <c r="P1357" s="337">
        <f>+H1313/P1271</f>
        <v>0.9956765602305009</v>
      </c>
    </row>
    <row r="1358" spans="3:16" ht="15">
      <c r="C1358" s="336"/>
      <c r="D1358" s="210" t="s">
        <v>176</v>
      </c>
      <c r="E1358" s="71">
        <f aca="true" t="shared" si="108" ref="E1358:E1390">+I1272/E1272</f>
        <v>0.9810908856191186</v>
      </c>
      <c r="F1358" s="72">
        <f aca="true" t="shared" si="109" ref="F1358:F1390">+J1272/F1272</f>
        <v>0.8836707047749338</v>
      </c>
      <c r="G1358" s="73">
        <f aca="true" t="shared" si="110" ref="G1358:G1390">+K1272/G1272</f>
        <v>0.975202655046775</v>
      </c>
      <c r="H1358" s="338"/>
      <c r="I1358" s="71">
        <f aca="true" t="shared" si="111" ref="I1358:I1390">+M1272/I1272</f>
        <v>1.0078231487021305</v>
      </c>
      <c r="J1358" s="72">
        <f aca="true" t="shared" si="112" ref="J1358:J1390">+N1272/J1272</f>
        <v>1.0294258198219213</v>
      </c>
      <c r="K1358" s="73">
        <f aca="true" t="shared" si="113" ref="K1358:K1390">+O1272/K1272</f>
        <v>1.0090062962636746</v>
      </c>
      <c r="L1358" s="338"/>
      <c r="M1358" s="71">
        <f aca="true" t="shared" si="114" ref="M1358:M1390">+E1314/M1272</f>
        <v>0.9964945802277074</v>
      </c>
      <c r="N1358" s="72">
        <f aca="true" t="shared" si="115" ref="N1358:N1390">+F1314/N1272</f>
        <v>1.1338225845991619</v>
      </c>
      <c r="O1358" s="73">
        <f aca="true" t="shared" si="116" ref="O1358:O1390">+G1314/O1272</f>
        <v>1.004168049328843</v>
      </c>
      <c r="P1358" s="338"/>
    </row>
    <row r="1359" spans="3:16" ht="15">
      <c r="C1359" s="336" t="s">
        <v>1</v>
      </c>
      <c r="D1359" s="223" t="s">
        <v>175</v>
      </c>
      <c r="E1359" s="68">
        <f t="shared" si="108"/>
        <v>0.9929086506044921</v>
      </c>
      <c r="F1359" s="69">
        <f t="shared" si="109"/>
        <v>0.7964312220992972</v>
      </c>
      <c r="G1359" s="70">
        <f t="shared" si="110"/>
        <v>0.9622019234453341</v>
      </c>
      <c r="H1359" s="337">
        <f>+L1273/H1273</f>
        <v>0.9651700558662729</v>
      </c>
      <c r="I1359" s="68">
        <f t="shared" si="111"/>
        <v>0.9734428801495492</v>
      </c>
      <c r="J1359" s="69">
        <f t="shared" si="112"/>
        <v>0.6455594303166162</v>
      </c>
      <c r="K1359" s="70">
        <f t="shared" si="113"/>
        <v>0.931027592467317</v>
      </c>
      <c r="L1359" s="337">
        <f>+P1273/L1273</f>
        <v>0.9354666688745977</v>
      </c>
      <c r="M1359" s="68">
        <f t="shared" si="114"/>
        <v>1.023359981387992</v>
      </c>
      <c r="N1359" s="69">
        <f t="shared" si="115"/>
        <v>0.5912660922478684</v>
      </c>
      <c r="O1359" s="70">
        <f t="shared" si="116"/>
        <v>0.9846025735535461</v>
      </c>
      <c r="P1359" s="337">
        <f>+H1315/P1273</f>
        <v>0.9883112527320012</v>
      </c>
    </row>
    <row r="1360" spans="3:16" ht="15">
      <c r="C1360" s="336"/>
      <c r="D1360" s="210" t="s">
        <v>176</v>
      </c>
      <c r="E1360" s="71">
        <f t="shared" si="108"/>
        <v>0.9991435040496807</v>
      </c>
      <c r="F1360" s="72">
        <f t="shared" si="109"/>
        <v>1.347619119533507</v>
      </c>
      <c r="G1360" s="73">
        <f t="shared" si="110"/>
        <v>1.0202005269266237</v>
      </c>
      <c r="H1360" s="338"/>
      <c r="I1360" s="71">
        <f t="shared" si="111"/>
        <v>0.9817974895447253</v>
      </c>
      <c r="J1360" s="72">
        <f t="shared" si="112"/>
        <v>1.3738431392583632</v>
      </c>
      <c r="K1360" s="73">
        <f t="shared" si="113"/>
        <v>1.0130901749984327</v>
      </c>
      <c r="L1360" s="338"/>
      <c r="M1360" s="71">
        <f t="shared" si="114"/>
        <v>1.1053524493431002</v>
      </c>
      <c r="N1360" s="72">
        <f t="shared" si="115"/>
        <v>0.5746628274321336</v>
      </c>
      <c r="O1360" s="73">
        <f t="shared" si="116"/>
        <v>1.047909618264027</v>
      </c>
      <c r="P1360" s="338"/>
    </row>
    <row r="1361" spans="3:16" ht="15">
      <c r="C1361" s="336" t="s">
        <v>2</v>
      </c>
      <c r="D1361" s="223" t="s">
        <v>175</v>
      </c>
      <c r="E1361" s="68">
        <f t="shared" si="108"/>
        <v>0.9729094134878474</v>
      </c>
      <c r="F1361" s="69">
        <f t="shared" si="109"/>
        <v>0.8027165357477293</v>
      </c>
      <c r="G1361" s="70">
        <f t="shared" si="110"/>
        <v>0.9497980678544405</v>
      </c>
      <c r="H1361" s="337">
        <f>+L1275/H1275</f>
        <v>0.9489373473823894</v>
      </c>
      <c r="I1361" s="68">
        <f t="shared" si="111"/>
        <v>0.9879087462870791</v>
      </c>
      <c r="J1361" s="69">
        <f t="shared" si="112"/>
        <v>0.695411321552428</v>
      </c>
      <c r="K1361" s="70">
        <f t="shared" si="113"/>
        <v>0.9543398683248646</v>
      </c>
      <c r="L1361" s="337">
        <f>+P1275/L1275</f>
        <v>1.3732149550446606</v>
      </c>
      <c r="M1361" s="68">
        <f t="shared" si="114"/>
        <v>1.037890433036751</v>
      </c>
      <c r="N1361" s="69">
        <f t="shared" si="115"/>
        <v>0.5851247254956334</v>
      </c>
      <c r="O1361" s="70">
        <f t="shared" si="116"/>
        <v>1.0000263892108672</v>
      </c>
      <c r="P1361" s="337">
        <f>+H1317/P1275</f>
        <v>0.6958704422346264</v>
      </c>
    </row>
    <row r="1362" spans="3:16" ht="15">
      <c r="C1362" s="336"/>
      <c r="D1362" s="210" t="s">
        <v>176</v>
      </c>
      <c r="E1362" s="71">
        <f t="shared" si="108"/>
        <v>0.9378529196142642</v>
      </c>
      <c r="F1362" s="72">
        <f t="shared" si="109"/>
        <v>0.8673923068745231</v>
      </c>
      <c r="G1362" s="73">
        <f t="shared" si="110"/>
        <v>0.9332646212283414</v>
      </c>
      <c r="H1362" s="338"/>
      <c r="I1362" s="71">
        <f t="shared" si="111"/>
        <v>9.673837188975249</v>
      </c>
      <c r="J1362" s="72">
        <f t="shared" si="112"/>
        <v>0.7801250262698352</v>
      </c>
      <c r="K1362" s="73">
        <f t="shared" si="113"/>
        <v>9.135568558264733</v>
      </c>
      <c r="L1362" s="338"/>
      <c r="M1362" s="71">
        <f t="shared" si="114"/>
        <v>0.10379865402381398</v>
      </c>
      <c r="N1362" s="72">
        <f t="shared" si="115"/>
        <v>0.7355698709185621</v>
      </c>
      <c r="O1362" s="73">
        <f t="shared" si="116"/>
        <v>0.10706381401102547</v>
      </c>
      <c r="P1362" s="338"/>
    </row>
    <row r="1363" spans="3:16" ht="15">
      <c r="C1363" s="336" t="s">
        <v>3</v>
      </c>
      <c r="D1363" s="223" t="s">
        <v>175</v>
      </c>
      <c r="E1363" s="68">
        <f t="shared" si="108"/>
        <v>1.0162326514797324</v>
      </c>
      <c r="F1363" s="69">
        <f t="shared" si="109"/>
        <v>0.8197883995484493</v>
      </c>
      <c r="G1363" s="70">
        <f t="shared" si="110"/>
        <v>0.9873738719664117</v>
      </c>
      <c r="H1363" s="337">
        <f>+L1277/H1277</f>
        <v>0.9922061681156608</v>
      </c>
      <c r="I1363" s="68">
        <f t="shared" si="111"/>
        <v>0.9926214800325726</v>
      </c>
      <c r="J1363" s="69">
        <f t="shared" si="112"/>
        <v>0.685184142677894</v>
      </c>
      <c r="K1363" s="70">
        <f t="shared" si="113"/>
        <v>0.9551228516518802</v>
      </c>
      <c r="L1363" s="337">
        <f>+P1277/L1277</f>
        <v>0.9373070044214508</v>
      </c>
      <c r="M1363" s="68">
        <f t="shared" si="114"/>
        <v>1.0017654273801297</v>
      </c>
      <c r="N1363" s="69">
        <f t="shared" si="115"/>
        <v>0.648687048216149</v>
      </c>
      <c r="O1363" s="70">
        <f t="shared" si="116"/>
        <v>0.9708711554980705</v>
      </c>
      <c r="P1363" s="337">
        <f>+H1319/P1277</f>
        <v>0.9540323946913571</v>
      </c>
    </row>
    <row r="1364" spans="3:16" ht="15">
      <c r="C1364" s="336"/>
      <c r="D1364" s="210" t="s">
        <v>176</v>
      </c>
      <c r="E1364" s="71">
        <f t="shared" si="108"/>
        <v>1.0528036492180741</v>
      </c>
      <c r="F1364" s="72">
        <f t="shared" si="109"/>
        <v>1.044513207886947</v>
      </c>
      <c r="G1364" s="73">
        <f t="shared" si="110"/>
        <v>1.0522882651623093</v>
      </c>
      <c r="H1364" s="338"/>
      <c r="I1364" s="71">
        <f t="shared" si="111"/>
        <v>0.7297924445760055</v>
      </c>
      <c r="J1364" s="72">
        <f t="shared" si="112"/>
        <v>0.7243960027102878</v>
      </c>
      <c r="K1364" s="73">
        <f t="shared" si="113"/>
        <v>0.7294594477912834</v>
      </c>
      <c r="L1364" s="338"/>
      <c r="M1364" s="71">
        <f t="shared" si="114"/>
        <v>0.7134724502335271</v>
      </c>
      <c r="N1364" s="72">
        <f t="shared" si="115"/>
        <v>0.4415790569745154</v>
      </c>
      <c r="O1364" s="73">
        <f t="shared" si="116"/>
        <v>0.6968112576753503</v>
      </c>
      <c r="P1364" s="338"/>
    </row>
    <row r="1365" spans="3:16" ht="15">
      <c r="C1365" s="336" t="s">
        <v>4</v>
      </c>
      <c r="D1365" s="223" t="s">
        <v>175</v>
      </c>
      <c r="E1365" s="68">
        <f t="shared" si="108"/>
        <v>1.0246557984582547</v>
      </c>
      <c r="F1365" s="69">
        <f t="shared" si="109"/>
        <v>0.889358617312206</v>
      </c>
      <c r="G1365" s="70">
        <f t="shared" si="110"/>
        <v>1.0016003223412384</v>
      </c>
      <c r="H1365" s="337">
        <f>+L1279/H1279</f>
        <v>1.0020664141705613</v>
      </c>
      <c r="I1365" s="68">
        <f t="shared" si="111"/>
        <v>0.9772916290714178</v>
      </c>
      <c r="J1365" s="69">
        <f t="shared" si="112"/>
        <v>0.6858849375007949</v>
      </c>
      <c r="K1365" s="70">
        <f t="shared" si="113"/>
        <v>0.9331988645573389</v>
      </c>
      <c r="L1365" s="337">
        <f>+P1279/L1279</f>
        <v>0.9284129327346918</v>
      </c>
      <c r="M1365" s="68">
        <f t="shared" si="114"/>
        <v>1.0350161547512524</v>
      </c>
      <c r="N1365" s="69">
        <f t="shared" si="115"/>
        <v>0.631100460208633</v>
      </c>
      <c r="O1365" s="70">
        <f t="shared" si="116"/>
        <v>0.9900965836419526</v>
      </c>
      <c r="P1365" s="337">
        <f>+H1321/P1279</f>
        <v>0.9833258962794056</v>
      </c>
    </row>
    <row r="1366" spans="3:16" ht="15">
      <c r="C1366" s="336"/>
      <c r="D1366" s="210" t="s">
        <v>176</v>
      </c>
      <c r="E1366" s="71">
        <f t="shared" si="108"/>
        <v>1.0200235442784116</v>
      </c>
      <c r="F1366" s="72">
        <f t="shared" si="109"/>
        <v>0.9705125296562755</v>
      </c>
      <c r="G1366" s="73">
        <f t="shared" si="110"/>
        <v>1.0139268976252072</v>
      </c>
      <c r="H1366" s="338"/>
      <c r="I1366" s="71">
        <f t="shared" si="111"/>
        <v>0.8208661338124025</v>
      </c>
      <c r="J1366" s="72">
        <f t="shared" si="112"/>
        <v>0.7126180295600854</v>
      </c>
      <c r="K1366" s="73">
        <f t="shared" si="113"/>
        <v>0.8081075050649317</v>
      </c>
      <c r="L1366" s="338"/>
      <c r="M1366" s="71">
        <f t="shared" si="114"/>
        <v>0.830002511908996</v>
      </c>
      <c r="N1366" s="72">
        <f t="shared" si="115"/>
        <v>0.41418307935914883</v>
      </c>
      <c r="O1366" s="73">
        <f t="shared" si="116"/>
        <v>0.7867833691606977</v>
      </c>
      <c r="P1366" s="338"/>
    </row>
    <row r="1367" spans="3:16" ht="15">
      <c r="C1367" s="336" t="s">
        <v>5</v>
      </c>
      <c r="D1367" s="223" t="s">
        <v>175</v>
      </c>
      <c r="E1367" s="68">
        <f t="shared" si="108"/>
        <v>0.9974987716612033</v>
      </c>
      <c r="F1367" s="69">
        <f t="shared" si="109"/>
        <v>0.812188949228934</v>
      </c>
      <c r="G1367" s="70">
        <f t="shared" si="110"/>
        <v>0.9756906811351861</v>
      </c>
      <c r="H1367" s="337">
        <f>+L1281/H1281</f>
        <v>0.9756671222017973</v>
      </c>
      <c r="I1367" s="68">
        <f t="shared" si="111"/>
        <v>1.1086255744244347</v>
      </c>
      <c r="J1367" s="69">
        <f t="shared" si="112"/>
        <v>0.6683836369408747</v>
      </c>
      <c r="K1367" s="70">
        <f t="shared" si="113"/>
        <v>1.065497950521748</v>
      </c>
      <c r="L1367" s="337">
        <f>+P1281/L1281</f>
        <v>1.0639038932229494</v>
      </c>
      <c r="M1367" s="68">
        <f t="shared" si="114"/>
        <v>0.958178034199104</v>
      </c>
      <c r="N1367" s="69">
        <f t="shared" si="115"/>
        <v>0.7441550310828006</v>
      </c>
      <c r="O1367" s="70">
        <f t="shared" si="116"/>
        <v>0.9450258535752271</v>
      </c>
      <c r="P1367" s="337">
        <f>+H1323/P1281</f>
        <v>0.94664290955188</v>
      </c>
    </row>
    <row r="1368" spans="3:16" ht="15">
      <c r="C1368" s="336"/>
      <c r="D1368" s="210" t="s">
        <v>176</v>
      </c>
      <c r="E1368" s="71">
        <f t="shared" si="108"/>
        <v>0.9360081876595436</v>
      </c>
      <c r="F1368" s="72">
        <f t="shared" si="109"/>
        <v>1.5314411858615589</v>
      </c>
      <c r="G1368" s="73">
        <f t="shared" si="110"/>
        <v>0.9751900476666294</v>
      </c>
      <c r="H1368" s="338"/>
      <c r="I1368" s="71">
        <f t="shared" si="111"/>
        <v>1.0891198955125958</v>
      </c>
      <c r="J1368" s="72">
        <f t="shared" si="112"/>
        <v>0.5325750540700844</v>
      </c>
      <c r="K1368" s="73">
        <f t="shared" si="113"/>
        <v>1.0316072462497579</v>
      </c>
      <c r="L1368" s="338"/>
      <c r="M1368" s="71">
        <f t="shared" si="114"/>
        <v>0.975694970992052</v>
      </c>
      <c r="N1368" s="72">
        <f t="shared" si="115"/>
        <v>1.065421959036467</v>
      </c>
      <c r="O1368" s="73">
        <f t="shared" si="116"/>
        <v>0.9804818531622871</v>
      </c>
      <c r="P1368" s="338"/>
    </row>
    <row r="1369" spans="3:16" ht="15">
      <c r="C1369" s="336" t="s">
        <v>6</v>
      </c>
      <c r="D1369" s="223" t="s">
        <v>175</v>
      </c>
      <c r="E1369" s="68">
        <f t="shared" si="108"/>
        <v>0.984978814709158</v>
      </c>
      <c r="F1369" s="69">
        <f t="shared" si="109"/>
        <v>0.7584551755539816</v>
      </c>
      <c r="G1369" s="70">
        <f t="shared" si="110"/>
        <v>0.9605509473542074</v>
      </c>
      <c r="H1369" s="337">
        <f>+L1283/H1283</f>
        <v>0.9334025560595274</v>
      </c>
      <c r="I1369" s="68">
        <f t="shared" si="111"/>
        <v>1.0299510774751508</v>
      </c>
      <c r="J1369" s="69">
        <f t="shared" si="112"/>
        <v>0.7660193608097855</v>
      </c>
      <c r="K1369" s="70">
        <f t="shared" si="113"/>
        <v>1.007477452980154</v>
      </c>
      <c r="L1369" s="337">
        <f>+P1283/L1283</f>
        <v>1.0053656216527314</v>
      </c>
      <c r="M1369" s="68">
        <f t="shared" si="114"/>
        <v>1.0073005405519446</v>
      </c>
      <c r="N1369" s="69">
        <f t="shared" si="115"/>
        <v>0.5761121572639897</v>
      </c>
      <c r="O1369" s="70">
        <f t="shared" si="116"/>
        <v>0.9793845527200565</v>
      </c>
      <c r="P1369" s="337">
        <f>+H1325/P1283</f>
        <v>0.9865730590566754</v>
      </c>
    </row>
    <row r="1370" spans="3:16" ht="15">
      <c r="C1370" s="336"/>
      <c r="D1370" s="210" t="s">
        <v>176</v>
      </c>
      <c r="E1370" s="71">
        <f t="shared" si="108"/>
        <v>1.0540754513284951</v>
      </c>
      <c r="F1370" s="72">
        <f t="shared" si="109"/>
        <v>0.08273203350220903</v>
      </c>
      <c r="G1370" s="73">
        <f t="shared" si="110"/>
        <v>0.6530340592162718</v>
      </c>
      <c r="H1370" s="338"/>
      <c r="I1370" s="71">
        <f t="shared" si="111"/>
        <v>0.9751687093874114</v>
      </c>
      <c r="J1370" s="72">
        <f t="shared" si="112"/>
        <v>0.9391752577319588</v>
      </c>
      <c r="K1370" s="73">
        <f t="shared" si="113"/>
        <v>0.9732860239638493</v>
      </c>
      <c r="L1370" s="338"/>
      <c r="M1370" s="71">
        <f t="shared" si="114"/>
        <v>1.1036281523147122</v>
      </c>
      <c r="N1370" s="72">
        <f t="shared" si="115"/>
        <v>1.0239297475301865</v>
      </c>
      <c r="O1370" s="73">
        <f t="shared" si="116"/>
        <v>1.0996055226824457</v>
      </c>
      <c r="P1370" s="338"/>
    </row>
    <row r="1371" spans="3:16" ht="15">
      <c r="C1371" s="336" t="s">
        <v>7</v>
      </c>
      <c r="D1371" s="223" t="s">
        <v>175</v>
      </c>
      <c r="E1371" s="68">
        <f t="shared" si="108"/>
        <v>0.9928136040006597</v>
      </c>
      <c r="F1371" s="69">
        <f t="shared" si="109"/>
        <v>0.7833391577022014</v>
      </c>
      <c r="G1371" s="70">
        <f t="shared" si="110"/>
        <v>0.9650989291795197</v>
      </c>
      <c r="H1371" s="337">
        <f>+L1285/H1285</f>
        <v>0.9686586483486321</v>
      </c>
      <c r="I1371" s="68">
        <f t="shared" si="111"/>
        <v>0.9910341431477192</v>
      </c>
      <c r="J1371" s="69">
        <f t="shared" si="112"/>
        <v>0.6896588715339651</v>
      </c>
      <c r="K1371" s="70">
        <f t="shared" si="113"/>
        <v>0.9586699820757136</v>
      </c>
      <c r="L1371" s="337">
        <f>+P1285/L1285</f>
        <v>0.9615843550742444</v>
      </c>
      <c r="M1371" s="68">
        <f t="shared" si="114"/>
        <v>1.1015633201061537</v>
      </c>
      <c r="N1371" s="69">
        <f t="shared" si="115"/>
        <v>0.6528893902264602</v>
      </c>
      <c r="O1371" s="70">
        <f t="shared" si="116"/>
        <v>1.066901387536583</v>
      </c>
      <c r="P1371" s="337">
        <f>+H1327/P1285</f>
        <v>1.0703800695157115</v>
      </c>
    </row>
    <row r="1372" spans="3:16" ht="15">
      <c r="C1372" s="336"/>
      <c r="D1372" s="210" t="s">
        <v>176</v>
      </c>
      <c r="E1372" s="71">
        <f t="shared" si="108"/>
        <v>1.015783982059284</v>
      </c>
      <c r="F1372" s="72">
        <f t="shared" si="109"/>
        <v>1.1813738692582445</v>
      </c>
      <c r="G1372" s="73">
        <f t="shared" si="110"/>
        <v>1.0281083148564651</v>
      </c>
      <c r="H1372" s="338"/>
      <c r="I1372" s="71">
        <f t="shared" si="111"/>
        <v>1.0108030018533731</v>
      </c>
      <c r="J1372" s="72">
        <f t="shared" si="112"/>
        <v>0.969531385826849</v>
      </c>
      <c r="K1372" s="73">
        <f t="shared" si="113"/>
        <v>1.0072733686985815</v>
      </c>
      <c r="L1372" s="338"/>
      <c r="M1372" s="71">
        <f t="shared" si="114"/>
        <v>1.1506664794887649</v>
      </c>
      <c r="N1372" s="72">
        <f t="shared" si="115"/>
        <v>0.8058782730939104</v>
      </c>
      <c r="O1372" s="73">
        <f t="shared" si="116"/>
        <v>1.1222843472666926</v>
      </c>
      <c r="P1372" s="338"/>
    </row>
    <row r="1373" spans="3:16" ht="15">
      <c r="C1373" s="336" t="s">
        <v>8</v>
      </c>
      <c r="D1373" s="223" t="s">
        <v>175</v>
      </c>
      <c r="E1373" s="68">
        <f t="shared" si="108"/>
        <v>1.0568694998682568</v>
      </c>
      <c r="F1373" s="69">
        <f t="shared" si="109"/>
        <v>0.9560907203356115</v>
      </c>
      <c r="G1373" s="70">
        <f t="shared" si="110"/>
        <v>1.0459940774431102</v>
      </c>
      <c r="H1373" s="337">
        <f>+L1287/H1287</f>
        <v>1.0690254551464031</v>
      </c>
      <c r="I1373" s="68">
        <f t="shared" si="111"/>
        <v>0.9835709000941727</v>
      </c>
      <c r="J1373" s="69">
        <f t="shared" si="112"/>
        <v>0.7108675700665567</v>
      </c>
      <c r="K1373" s="70">
        <f t="shared" si="113"/>
        <v>0.9566718242754793</v>
      </c>
      <c r="L1373" s="337">
        <f>+P1287/L1287</f>
        <v>0.947168297555196</v>
      </c>
      <c r="M1373" s="68">
        <f t="shared" si="114"/>
        <v>1.0498960465766263</v>
      </c>
      <c r="N1373" s="69">
        <f t="shared" si="115"/>
        <v>0.7060844871175788</v>
      </c>
      <c r="O1373" s="70">
        <f t="shared" si="116"/>
        <v>1.0246964777024261</v>
      </c>
      <c r="P1373" s="337">
        <f>+H1329/P1287</f>
        <v>1.0161141813251404</v>
      </c>
    </row>
    <row r="1374" spans="3:16" ht="15">
      <c r="C1374" s="336"/>
      <c r="D1374" s="210" t="s">
        <v>176</v>
      </c>
      <c r="E1374" s="71">
        <f t="shared" si="108"/>
        <v>1.453815247680848</v>
      </c>
      <c r="F1374" s="72">
        <f t="shared" si="109"/>
        <v>2.134007937289289</v>
      </c>
      <c r="G1374" s="73">
        <f t="shared" si="110"/>
        <v>1.5074984442631816</v>
      </c>
      <c r="H1374" s="338"/>
      <c r="I1374" s="71">
        <f t="shared" si="111"/>
        <v>0.8475769241717206</v>
      </c>
      <c r="J1374" s="72">
        <f t="shared" si="112"/>
        <v>0.615325212889336</v>
      </c>
      <c r="K1374" s="73">
        <f t="shared" si="113"/>
        <v>0.8216288883653171</v>
      </c>
      <c r="L1374" s="338"/>
      <c r="M1374" s="71">
        <f t="shared" si="114"/>
        <v>0.9282001908601558</v>
      </c>
      <c r="N1374" s="72">
        <f t="shared" si="115"/>
        <v>0.4012584976918101</v>
      </c>
      <c r="O1374" s="73">
        <f t="shared" si="116"/>
        <v>0.8841104913933362</v>
      </c>
      <c r="P1374" s="338"/>
    </row>
    <row r="1375" spans="3:16" ht="15">
      <c r="C1375" s="336" t="s">
        <v>9</v>
      </c>
      <c r="D1375" s="223" t="s">
        <v>175</v>
      </c>
      <c r="E1375" s="68">
        <f t="shared" si="108"/>
        <v>1.0062458384405242</v>
      </c>
      <c r="F1375" s="69">
        <f t="shared" si="109"/>
        <v>0.8143009786333857</v>
      </c>
      <c r="G1375" s="70">
        <f t="shared" si="110"/>
        <v>0.975457076857155</v>
      </c>
      <c r="H1375" s="337">
        <f>+L1289/H1289</f>
        <v>0.9751024333024715</v>
      </c>
      <c r="I1375" s="68">
        <f t="shared" si="111"/>
        <v>1.0225406453650563</v>
      </c>
      <c r="J1375" s="69">
        <f t="shared" si="112"/>
        <v>0.6166889732951715</v>
      </c>
      <c r="K1375" s="70">
        <f t="shared" si="113"/>
        <v>0.9681956111319183</v>
      </c>
      <c r="L1375" s="337">
        <f>+P1289/L1289</f>
        <v>0.9632191583713996</v>
      </c>
      <c r="M1375" s="68">
        <f t="shared" si="114"/>
        <v>1.04467786455212</v>
      </c>
      <c r="N1375" s="69">
        <f t="shared" si="115"/>
        <v>0.585019010781624</v>
      </c>
      <c r="O1375" s="70">
        <f t="shared" si="116"/>
        <v>1.0054737878414963</v>
      </c>
      <c r="P1375" s="337">
        <f>+H1331/P1289</f>
        <v>1.0091478379937824</v>
      </c>
    </row>
    <row r="1376" spans="3:16" ht="15">
      <c r="C1376" s="336"/>
      <c r="D1376" s="210" t="s">
        <v>176</v>
      </c>
      <c r="E1376" s="71">
        <f t="shared" si="108"/>
        <v>0.9411527646853073</v>
      </c>
      <c r="F1376" s="72">
        <f t="shared" si="109"/>
        <v>1.3979958524552119</v>
      </c>
      <c r="G1376" s="73">
        <f t="shared" si="110"/>
        <v>0.9666542513429184</v>
      </c>
      <c r="H1376" s="338"/>
      <c r="I1376" s="71">
        <f t="shared" si="111"/>
        <v>0.8380750671514725</v>
      </c>
      <c r="J1376" s="72">
        <f t="shared" si="112"/>
        <v>0.9064192744243833</v>
      </c>
      <c r="K1376" s="73">
        <f t="shared" si="113"/>
        <v>0.8435924722145846</v>
      </c>
      <c r="L1376" s="338"/>
      <c r="M1376" s="71">
        <f t="shared" si="114"/>
        <v>1.200814319315414</v>
      </c>
      <c r="N1376" s="72">
        <f t="shared" si="115"/>
        <v>0.15976775340859242</v>
      </c>
      <c r="O1376" s="73">
        <f t="shared" si="116"/>
        <v>1.1105118241029284</v>
      </c>
      <c r="P1376" s="338"/>
    </row>
    <row r="1377" spans="3:16" ht="15">
      <c r="C1377" s="336" t="s">
        <v>10</v>
      </c>
      <c r="D1377" s="223" t="s">
        <v>175</v>
      </c>
      <c r="E1377" s="68">
        <f t="shared" si="108"/>
        <v>0.9301426208197329</v>
      </c>
      <c r="F1377" s="69">
        <f t="shared" si="109"/>
        <v>0.9652592340380065</v>
      </c>
      <c r="G1377" s="70">
        <f t="shared" si="110"/>
        <v>0.9345675103905977</v>
      </c>
      <c r="H1377" s="337">
        <f>+L1291/H1291</f>
        <v>0.9150097053653365</v>
      </c>
      <c r="I1377" s="68">
        <f t="shared" si="111"/>
        <v>1.004503039992911</v>
      </c>
      <c r="J1377" s="69">
        <f t="shared" si="112"/>
        <v>0.5026953361762291</v>
      </c>
      <c r="K1377" s="70">
        <f t="shared" si="113"/>
        <v>0.9391959364176584</v>
      </c>
      <c r="L1377" s="337">
        <f>+P1291/L1291</f>
        <v>0.9402736170297306</v>
      </c>
      <c r="M1377" s="68">
        <f t="shared" si="114"/>
        <v>1.0696718225870008</v>
      </c>
      <c r="N1377" s="69">
        <f t="shared" si="115"/>
        <v>0.4312278395176249</v>
      </c>
      <c r="O1377" s="70">
        <f t="shared" si="116"/>
        <v>1.0251990149475976</v>
      </c>
      <c r="P1377" s="337">
        <f>+H1333/P1291</f>
        <v>1.0226753354984988</v>
      </c>
    </row>
    <row r="1378" spans="3:16" ht="15">
      <c r="C1378" s="336"/>
      <c r="D1378" s="210" t="s">
        <v>176</v>
      </c>
      <c r="E1378" s="71">
        <f t="shared" si="108"/>
        <v>0.34458555648343075</v>
      </c>
      <c r="F1378" s="72">
        <f t="shared" si="109"/>
        <v>1.1870082061507785</v>
      </c>
      <c r="G1378" s="73">
        <f t="shared" si="110"/>
        <v>0.377571054403322</v>
      </c>
      <c r="H1378" s="338"/>
      <c r="I1378" s="71">
        <f t="shared" si="111"/>
        <v>0.8890235252930004</v>
      </c>
      <c r="J1378" s="72">
        <f t="shared" si="112"/>
        <v>1.9008360577357954</v>
      </c>
      <c r="K1378" s="73">
        <f t="shared" si="113"/>
        <v>1.0135747757950964</v>
      </c>
      <c r="L1378" s="338"/>
      <c r="M1378" s="71">
        <f t="shared" si="114"/>
        <v>1.1027443378902264</v>
      </c>
      <c r="N1378" s="72">
        <f t="shared" si="115"/>
        <v>0.0669068660774983</v>
      </c>
      <c r="O1378" s="73">
        <f t="shared" si="116"/>
        <v>0.8636173885750157</v>
      </c>
      <c r="P1378" s="338"/>
    </row>
    <row r="1379" spans="3:16" ht="15">
      <c r="C1379" s="336" t="s">
        <v>11</v>
      </c>
      <c r="D1379" s="223" t="s">
        <v>175</v>
      </c>
      <c r="E1379" s="68">
        <f t="shared" si="108"/>
        <v>0.9785619313764874</v>
      </c>
      <c r="F1379" s="69">
        <f t="shared" si="109"/>
        <v>0.8173433797553569</v>
      </c>
      <c r="G1379" s="70">
        <f t="shared" si="110"/>
        <v>0.9594311266307672</v>
      </c>
      <c r="H1379" s="337">
        <f>+L1293/H1293</f>
        <v>0.9414196144311532</v>
      </c>
      <c r="I1379" s="68">
        <f t="shared" si="111"/>
        <v>1.0115561112109108</v>
      </c>
      <c r="J1379" s="69">
        <f t="shared" si="112"/>
        <v>0.6710526396517668</v>
      </c>
      <c r="K1379" s="70">
        <f t="shared" si="113"/>
        <v>0.9771345540257773</v>
      </c>
      <c r="L1379" s="337">
        <f>+P1293/L1293</f>
        <v>0.9866727873055038</v>
      </c>
      <c r="M1379" s="68">
        <f t="shared" si="114"/>
        <v>0.9712563479461865</v>
      </c>
      <c r="N1379" s="69">
        <f t="shared" si="115"/>
        <v>0.6014815072690454</v>
      </c>
      <c r="O1379" s="70">
        <f t="shared" si="116"/>
        <v>0.945585007538492</v>
      </c>
      <c r="P1379" s="337">
        <f>+H1335/P1293</f>
        <v>0.9488518788704841</v>
      </c>
    </row>
    <row r="1380" spans="3:16" ht="15">
      <c r="C1380" s="336"/>
      <c r="D1380" s="210" t="s">
        <v>176</v>
      </c>
      <c r="E1380" s="71">
        <f t="shared" si="108"/>
        <v>0.7810751880595083</v>
      </c>
      <c r="F1380" s="72">
        <f t="shared" si="109"/>
        <v>1.2460386850624405</v>
      </c>
      <c r="G1380" s="73">
        <f t="shared" si="110"/>
        <v>0.8127272480693041</v>
      </c>
      <c r="H1380" s="338"/>
      <c r="I1380" s="71">
        <f t="shared" si="111"/>
        <v>1.0971452111028108</v>
      </c>
      <c r="J1380" s="72">
        <f t="shared" si="112"/>
        <v>0.8095114987401414</v>
      </c>
      <c r="K1380" s="73">
        <f t="shared" si="113"/>
        <v>1.0671252853763467</v>
      </c>
      <c r="L1380" s="338"/>
      <c r="M1380" s="71">
        <f t="shared" si="114"/>
        <v>1.0109886009369078</v>
      </c>
      <c r="N1380" s="72">
        <f t="shared" si="115"/>
        <v>0.5448546708679755</v>
      </c>
      <c r="O1380" s="73">
        <f t="shared" si="116"/>
        <v>0.974083350658623</v>
      </c>
      <c r="P1380" s="338"/>
    </row>
    <row r="1381" spans="3:16" ht="15">
      <c r="C1381" s="336" t="s">
        <v>12</v>
      </c>
      <c r="D1381" s="201" t="s">
        <v>175</v>
      </c>
      <c r="E1381" s="74">
        <f t="shared" si="108"/>
        <v>0.9977056693149007</v>
      </c>
      <c r="F1381" s="75">
        <f t="shared" si="109"/>
        <v>0.8077589609548651</v>
      </c>
      <c r="G1381" s="76">
        <f t="shared" si="110"/>
        <v>0.9744997013637017</v>
      </c>
      <c r="H1381" s="337">
        <f>+L1295/H1295</f>
        <v>0.9803312069658643</v>
      </c>
      <c r="I1381" s="74">
        <f t="shared" si="111"/>
        <v>0.9845545663006655</v>
      </c>
      <c r="J1381" s="75">
        <f t="shared" si="112"/>
        <v>0.7089142748733722</v>
      </c>
      <c r="K1381" s="76">
        <f t="shared" si="113"/>
        <v>0.9566412979473915</v>
      </c>
      <c r="L1381" s="337">
        <f>+P1295/L1295</f>
        <v>0.9535484535753281</v>
      </c>
      <c r="M1381" s="74">
        <f t="shared" si="114"/>
        <v>0.9973408591693977</v>
      </c>
      <c r="N1381" s="75">
        <f t="shared" si="115"/>
        <v>0.6216953281526396</v>
      </c>
      <c r="O1381" s="76">
        <f t="shared" si="116"/>
        <v>0.969151135864509</v>
      </c>
      <c r="P1381" s="337">
        <f>+H1337/P1295</f>
        <v>0.9621962818473976</v>
      </c>
    </row>
    <row r="1382" spans="3:16" ht="15">
      <c r="C1382" s="336"/>
      <c r="D1382" s="201" t="s">
        <v>176</v>
      </c>
      <c r="E1382" s="74">
        <f t="shared" si="108"/>
        <v>1.1855087823603159</v>
      </c>
      <c r="F1382" s="75">
        <f t="shared" si="109"/>
        <v>0.36240708985024794</v>
      </c>
      <c r="G1382" s="76">
        <f t="shared" si="110"/>
        <v>1.11123834649351</v>
      </c>
      <c r="H1382" s="338"/>
      <c r="I1382" s="74">
        <f t="shared" si="111"/>
        <v>0.8774007298575569</v>
      </c>
      <c r="J1382" s="75">
        <f t="shared" si="112"/>
        <v>1.3960342906643204</v>
      </c>
      <c r="K1382" s="76">
        <f t="shared" si="113"/>
        <v>0.8926627689000065</v>
      </c>
      <c r="L1382" s="338"/>
      <c r="M1382" s="74">
        <f t="shared" si="114"/>
        <v>0.8300299467513945</v>
      </c>
      <c r="N1382" s="75">
        <f t="shared" si="115"/>
        <v>0.5136649235092101</v>
      </c>
      <c r="O1382" s="76">
        <f t="shared" si="116"/>
        <v>0.815470359257266</v>
      </c>
      <c r="P1382" s="338"/>
    </row>
    <row r="1383" spans="3:16" ht="15">
      <c r="C1383" s="336" t="s">
        <v>13</v>
      </c>
      <c r="D1383" s="223" t="s">
        <v>175</v>
      </c>
      <c r="E1383" s="68">
        <f t="shared" si="108"/>
        <v>0.9822619978714919</v>
      </c>
      <c r="F1383" s="69">
        <f t="shared" si="109"/>
        <v>0.7267466295466286</v>
      </c>
      <c r="G1383" s="70">
        <f t="shared" si="110"/>
        <v>0.9518822700026557</v>
      </c>
      <c r="H1383" s="337">
        <f>+L1297/H1297</f>
        <v>0.9523203474138763</v>
      </c>
      <c r="I1383" s="68">
        <f t="shared" si="111"/>
        <v>0.9748228352623183</v>
      </c>
      <c r="J1383" s="69">
        <f t="shared" si="112"/>
        <v>0.6504455011765169</v>
      </c>
      <c r="K1383" s="70">
        <f t="shared" si="113"/>
        <v>0.9453774567327494</v>
      </c>
      <c r="L1383" s="337">
        <f>+P1297/L1297</f>
        <v>0.9403833282949992</v>
      </c>
      <c r="M1383" s="68">
        <f t="shared" si="114"/>
        <v>0.9560276288471791</v>
      </c>
      <c r="N1383" s="69">
        <f t="shared" si="115"/>
        <v>0.6126178370921341</v>
      </c>
      <c r="O1383" s="70">
        <f t="shared" si="116"/>
        <v>0.9345797183879802</v>
      </c>
      <c r="P1383" s="337">
        <f>+H1339/P1297</f>
        <v>0.9356108799150832</v>
      </c>
    </row>
    <row r="1384" spans="3:16" ht="15">
      <c r="C1384" s="336"/>
      <c r="D1384" s="210" t="s">
        <v>176</v>
      </c>
      <c r="E1384" s="71">
        <f t="shared" si="108"/>
        <v>0.946964950414192</v>
      </c>
      <c r="F1384" s="72">
        <f t="shared" si="109"/>
        <v>2.5180024812204334</v>
      </c>
      <c r="G1384" s="73">
        <f t="shared" si="110"/>
        <v>0.9703351723672188</v>
      </c>
      <c r="H1384" s="338"/>
      <c r="I1384" s="71">
        <f t="shared" si="111"/>
        <v>0.72680771405534</v>
      </c>
      <c r="J1384" s="72">
        <f t="shared" si="112"/>
        <v>1.040528321909279</v>
      </c>
      <c r="K1384" s="73">
        <f t="shared" si="113"/>
        <v>0.7389179806736731</v>
      </c>
      <c r="L1384" s="338"/>
      <c r="M1384" s="71">
        <f t="shared" si="114"/>
        <v>1.0282174019226262</v>
      </c>
      <c r="N1384" s="72">
        <f t="shared" si="115"/>
        <v>0.30365249878371453</v>
      </c>
      <c r="O1384" s="73">
        <f t="shared" si="116"/>
        <v>0.9888310623042166</v>
      </c>
      <c r="P1384" s="338"/>
    </row>
    <row r="1385" spans="3:16" ht="15">
      <c r="C1385" s="336" t="s">
        <v>14</v>
      </c>
      <c r="D1385" s="223" t="s">
        <v>175</v>
      </c>
      <c r="E1385" s="68">
        <f t="shared" si="108"/>
        <v>1.005080255563837</v>
      </c>
      <c r="F1385" s="69">
        <f t="shared" si="109"/>
        <v>0.9323935858801964</v>
      </c>
      <c r="G1385" s="70">
        <f t="shared" si="110"/>
        <v>0.9992197913298251</v>
      </c>
      <c r="H1385" s="337">
        <f>+L1299/H1299</f>
        <v>0.9752468255926494</v>
      </c>
      <c r="I1385" s="68">
        <f t="shared" si="111"/>
        <v>0.9912517145607125</v>
      </c>
      <c r="J1385" s="69">
        <f t="shared" si="112"/>
        <v>0.9548412364800378</v>
      </c>
      <c r="K1385" s="70">
        <f t="shared" si="113"/>
        <v>0.9885124001639481</v>
      </c>
      <c r="L1385" s="337">
        <f>+P1299/L1299</f>
        <v>0.948795972331168</v>
      </c>
      <c r="M1385" s="68">
        <f t="shared" si="114"/>
        <v>0.9938469930717244</v>
      </c>
      <c r="N1385" s="69">
        <f t="shared" si="115"/>
        <v>0.5752904584133465</v>
      </c>
      <c r="O1385" s="70">
        <f t="shared" si="116"/>
        <v>0.9634298325154905</v>
      </c>
      <c r="P1385" s="337">
        <f>+H1341/P1299</f>
        <v>0.9698336055604307</v>
      </c>
    </row>
    <row r="1386" spans="3:16" ht="15">
      <c r="C1386" s="336"/>
      <c r="D1386" s="210" t="s">
        <v>176</v>
      </c>
      <c r="E1386" s="71">
        <f t="shared" si="108"/>
        <v>0.7859277632952024</v>
      </c>
      <c r="F1386" s="72">
        <f t="shared" si="109"/>
        <v>1.276356842296537</v>
      </c>
      <c r="G1386" s="73">
        <f t="shared" si="110"/>
        <v>0.8048253916673217</v>
      </c>
      <c r="H1386" s="338"/>
      <c r="I1386" s="71">
        <f t="shared" si="111"/>
        <v>0.6109408843348618</v>
      </c>
      <c r="J1386" s="72">
        <f t="shared" si="112"/>
        <v>0.40343456785546045</v>
      </c>
      <c r="K1386" s="73">
        <f t="shared" si="113"/>
        <v>0.598260487246978</v>
      </c>
      <c r="L1386" s="338"/>
      <c r="M1386" s="71">
        <f t="shared" si="114"/>
        <v>1.0735409019227604</v>
      </c>
      <c r="N1386" s="72">
        <f t="shared" si="115"/>
        <v>0.8231147720618298</v>
      </c>
      <c r="O1386" s="73">
        <f t="shared" si="116"/>
        <v>1.063221275837069</v>
      </c>
      <c r="P1386" s="338"/>
    </row>
    <row r="1387" spans="3:16" ht="15">
      <c r="C1387" s="336" t="s">
        <v>15</v>
      </c>
      <c r="D1387" s="223" t="s">
        <v>175</v>
      </c>
      <c r="E1387" s="68">
        <f t="shared" si="108"/>
        <v>0.9793028934850538</v>
      </c>
      <c r="F1387" s="69">
        <f t="shared" si="109"/>
        <v>0.8177169174273857</v>
      </c>
      <c r="G1387" s="70">
        <f t="shared" si="110"/>
        <v>0.958618010459033</v>
      </c>
      <c r="H1387" s="337">
        <f>+L1301/H1301</f>
        <v>0.9535143283239189</v>
      </c>
      <c r="I1387" s="68">
        <f t="shared" si="111"/>
        <v>1.0369024510313174</v>
      </c>
      <c r="J1387" s="69">
        <f t="shared" si="112"/>
        <v>0.7488721800262458</v>
      </c>
      <c r="K1387" s="70">
        <f t="shared" si="113"/>
        <v>1.0054506923404438</v>
      </c>
      <c r="L1387" s="337">
        <f>+P1301/L1301</f>
        <v>0.9969075892427913</v>
      </c>
      <c r="M1387" s="68">
        <f t="shared" si="114"/>
        <v>0.9982497929159748</v>
      </c>
      <c r="N1387" s="69">
        <f t="shared" si="115"/>
        <v>0.5770815993432029</v>
      </c>
      <c r="O1387" s="70">
        <f t="shared" si="116"/>
        <v>0.9639959511135945</v>
      </c>
      <c r="P1387" s="337">
        <f>+H1343/P1301</f>
        <v>0.969360258994515</v>
      </c>
    </row>
    <row r="1388" spans="3:16" ht="15">
      <c r="C1388" s="336"/>
      <c r="D1388" s="210" t="s">
        <v>176</v>
      </c>
      <c r="E1388" s="71">
        <f t="shared" si="108"/>
        <v>0.79343328733909</v>
      </c>
      <c r="F1388" s="72">
        <f t="shared" si="109"/>
        <v>0.7403240194526777</v>
      </c>
      <c r="G1388" s="73">
        <f t="shared" si="110"/>
        <v>0.792138807300691</v>
      </c>
      <c r="H1388" s="338"/>
      <c r="I1388" s="71">
        <f t="shared" si="111"/>
        <v>0.6530036671855454</v>
      </c>
      <c r="J1388" s="72">
        <f t="shared" si="112"/>
        <v>1.3994895116673793</v>
      </c>
      <c r="K1388" s="73">
        <f t="shared" si="113"/>
        <v>0.6700082965213934</v>
      </c>
      <c r="L1388" s="338"/>
      <c r="M1388" s="71">
        <f t="shared" si="114"/>
        <v>1.3213114556960268</v>
      </c>
      <c r="N1388" s="72">
        <f t="shared" si="115"/>
        <v>0.3982261558686837</v>
      </c>
      <c r="O1388" s="73">
        <f t="shared" si="116"/>
        <v>1.27738998282014</v>
      </c>
      <c r="P1388" s="338"/>
    </row>
    <row r="1389" spans="3:16" ht="15">
      <c r="C1389" s="336" t="s">
        <v>16</v>
      </c>
      <c r="D1389" s="223" t="s">
        <v>175</v>
      </c>
      <c r="E1389" s="68">
        <f t="shared" si="108"/>
        <v>0.9682623968820186</v>
      </c>
      <c r="F1389" s="69">
        <f t="shared" si="109"/>
        <v>0.8886474399381746</v>
      </c>
      <c r="G1389" s="70">
        <f t="shared" si="110"/>
        <v>0.9591447419584307</v>
      </c>
      <c r="H1389" s="337">
        <f>+L1303/H1303</f>
        <v>0.947731342622878</v>
      </c>
      <c r="I1389" s="68">
        <f t="shared" si="111"/>
        <v>0.9929525365936579</v>
      </c>
      <c r="J1389" s="69">
        <f t="shared" si="112"/>
        <v>0.6492136707590604</v>
      </c>
      <c r="K1389" s="70">
        <f t="shared" si="113"/>
        <v>0.9564802938000959</v>
      </c>
      <c r="L1389" s="337">
        <f>+P1303/L1303</f>
        <v>0.9616943208219356</v>
      </c>
      <c r="M1389" s="68">
        <f t="shared" si="114"/>
        <v>0.9510621091757989</v>
      </c>
      <c r="N1389" s="69">
        <f t="shared" si="115"/>
        <v>0.7145736809645358</v>
      </c>
      <c r="O1389" s="70">
        <f t="shared" si="116"/>
        <v>0.9340305128544307</v>
      </c>
      <c r="P1389" s="337">
        <f>+H1345/P1303</f>
        <v>0.9345764069956619</v>
      </c>
    </row>
    <row r="1390" spans="3:16" ht="15">
      <c r="C1390" s="336"/>
      <c r="D1390" s="210" t="s">
        <v>176</v>
      </c>
      <c r="E1390" s="71">
        <f t="shared" si="108"/>
        <v>0.7291110000319461</v>
      </c>
      <c r="F1390" s="72">
        <f t="shared" si="109"/>
        <v>0.3412848583141866</v>
      </c>
      <c r="G1390" s="73">
        <f t="shared" si="110"/>
        <v>0.7119521349611733</v>
      </c>
      <c r="H1390" s="338"/>
      <c r="I1390" s="71">
        <f t="shared" si="111"/>
        <v>1.102886906650219</v>
      </c>
      <c r="J1390" s="72">
        <f t="shared" si="112"/>
        <v>1.287589778052454</v>
      </c>
      <c r="K1390" s="73">
        <f t="shared" si="113"/>
        <v>1.1068042474004773</v>
      </c>
      <c r="L1390" s="338"/>
      <c r="M1390" s="71">
        <f t="shared" si="114"/>
        <v>0.9564001677755429</v>
      </c>
      <c r="N1390" s="72">
        <f t="shared" si="115"/>
        <v>0.6040094878163577</v>
      </c>
      <c r="O1390" s="73">
        <f t="shared" si="116"/>
        <v>0.9477055835263901</v>
      </c>
      <c r="P1390" s="338"/>
    </row>
    <row r="1391" spans="3:16" ht="15">
      <c r="C1391" s="214"/>
      <c r="D1391" s="201"/>
      <c r="E1391" s="74"/>
      <c r="F1391" s="75"/>
      <c r="G1391" s="76"/>
      <c r="H1391" s="77"/>
      <c r="I1391" s="74"/>
      <c r="J1391" s="75"/>
      <c r="K1391" s="76"/>
      <c r="L1391" s="77"/>
      <c r="M1391" s="74"/>
      <c r="N1391" s="75"/>
      <c r="O1391" s="76"/>
      <c r="P1391" s="77"/>
    </row>
    <row r="1392" spans="3:16" ht="15">
      <c r="C1392" s="336" t="s">
        <v>17</v>
      </c>
      <c r="D1392" s="223" t="s">
        <v>175</v>
      </c>
      <c r="E1392" s="68">
        <f aca="true" t="shared" si="117" ref="E1392:L1392">+I1306/E1306</f>
        <v>1.0125060557342758</v>
      </c>
      <c r="F1392" s="69">
        <f t="shared" si="117"/>
        <v>0.8151912088477147</v>
      </c>
      <c r="G1392" s="70">
        <f t="shared" si="117"/>
        <v>0.9880631344648444</v>
      </c>
      <c r="H1392" s="337">
        <f t="shared" si="117"/>
        <v>0.9853502316097336</v>
      </c>
      <c r="I1392" s="68">
        <f t="shared" si="117"/>
        <v>0.9880286060832331</v>
      </c>
      <c r="J1392" s="69">
        <f t="shared" si="117"/>
        <v>0.7000667870672022</v>
      </c>
      <c r="K1392" s="70">
        <f t="shared" si="117"/>
        <v>0.9585977398890351</v>
      </c>
      <c r="L1392" s="337">
        <f t="shared" si="117"/>
        <v>1.0109252752942293</v>
      </c>
      <c r="M1392" s="68">
        <f>+E1348/M1306</f>
        <v>1.022529776192595</v>
      </c>
      <c r="N1392" s="69">
        <f>+F1348/N1306</f>
        <v>0.6101094075894132</v>
      </c>
      <c r="O1392" s="70">
        <f>+G1348/O1306</f>
        <v>0.9917467497485432</v>
      </c>
      <c r="P1392" s="337">
        <f>+H1348/P1306</f>
        <v>0.9402831929092051</v>
      </c>
    </row>
    <row r="1393" spans="3:16" ht="15">
      <c r="C1393" s="336"/>
      <c r="D1393" s="210" t="s">
        <v>176</v>
      </c>
      <c r="E1393" s="71">
        <f>+I1307/E1307</f>
        <v>0.9439656456194534</v>
      </c>
      <c r="F1393" s="72">
        <f>+J1307/F1307</f>
        <v>1.0524507363425948</v>
      </c>
      <c r="G1393" s="73">
        <f>+K1307/G1307</f>
        <v>0.9507796227415757</v>
      </c>
      <c r="H1393" s="338"/>
      <c r="I1393" s="71">
        <f>+M1307/I1307</f>
        <v>1.7653168282966691</v>
      </c>
      <c r="J1393" s="72">
        <f>+N1307/J1307</f>
        <v>0.8817446895037553</v>
      </c>
      <c r="K1393" s="73">
        <f>+O1307/K1307</f>
        <v>1.7038848446971093</v>
      </c>
      <c r="L1393" s="338"/>
      <c r="M1393" s="71">
        <f>+E1349/M1307</f>
        <v>0.5472037711040487</v>
      </c>
      <c r="N1393" s="72">
        <f>+F1349/N1307</f>
        <v>0.8157030467102766</v>
      </c>
      <c r="O1393" s="73">
        <f>+G1349/O1307</f>
        <v>0.5568642411130317</v>
      </c>
      <c r="P1393" s="338"/>
    </row>
    <row r="1399" spans="3:12" ht="15">
      <c r="C1399" s="233"/>
      <c r="D1399" s="233"/>
      <c r="E1399" s="245" t="s">
        <v>36</v>
      </c>
      <c r="F1399" s="288"/>
      <c r="G1399" s="288"/>
      <c r="H1399" s="292"/>
      <c r="I1399" s="339"/>
      <c r="J1399" s="340"/>
      <c r="K1399" s="340"/>
      <c r="L1399" s="340"/>
    </row>
    <row r="1400" spans="3:12" ht="15">
      <c r="C1400" s="233"/>
      <c r="D1400" s="233"/>
      <c r="E1400" s="205" t="s">
        <v>173</v>
      </c>
      <c r="F1400" s="24" t="s">
        <v>174</v>
      </c>
      <c r="G1400" s="206" t="s">
        <v>80</v>
      </c>
      <c r="H1400" s="208" t="s">
        <v>58</v>
      </c>
      <c r="I1400" s="220"/>
      <c r="J1400" s="221"/>
      <c r="K1400" s="221"/>
      <c r="L1400" s="221"/>
    </row>
    <row r="1401" spans="3:12" ht="15">
      <c r="C1401" s="336" t="s">
        <v>0</v>
      </c>
      <c r="D1401" s="223" t="s">
        <v>175</v>
      </c>
      <c r="E1401" s="68">
        <f>+I1313/E1313</f>
        <v>0.9795625922778163</v>
      </c>
      <c r="F1401" s="69">
        <f>+J1313/F1313</f>
        <v>0.594862799257159</v>
      </c>
      <c r="G1401" s="70">
        <f>+K1313/G1313</f>
        <v>0.9644366643674769</v>
      </c>
      <c r="H1401" s="337">
        <f>+L1313/H1313</f>
        <v>0.9725338373850333</v>
      </c>
      <c r="I1401" s="66"/>
      <c r="J1401" s="55"/>
      <c r="K1401" s="55"/>
      <c r="L1401" s="56"/>
    </row>
    <row r="1402" spans="3:12" ht="15">
      <c r="C1402" s="336"/>
      <c r="D1402" s="210" t="s">
        <v>176</v>
      </c>
      <c r="E1402" s="71">
        <f aca="true" t="shared" si="118" ref="E1402:E1434">+I1314/E1314</f>
        <v>1.0832642732491393</v>
      </c>
      <c r="F1402" s="72">
        <f aca="true" t="shared" si="119" ref="F1402:F1434">+J1314/F1314</f>
        <v>0.7042750826476716</v>
      </c>
      <c r="G1402" s="73">
        <f aca="true" t="shared" si="120" ref="G1402:G1434">+K1314/G1314</f>
        <v>1.0593532496758389</v>
      </c>
      <c r="H1402" s="338"/>
      <c r="I1402" s="66"/>
      <c r="J1402" s="55"/>
      <c r="K1402" s="55"/>
      <c r="L1402" s="67"/>
    </row>
    <row r="1403" spans="3:12" ht="15">
      <c r="C1403" s="336" t="s">
        <v>1</v>
      </c>
      <c r="D1403" s="223" t="s">
        <v>175</v>
      </c>
      <c r="E1403" s="68">
        <f t="shared" si="118"/>
        <v>1.0119000000176936</v>
      </c>
      <c r="F1403" s="69">
        <f t="shared" si="119"/>
        <v>0.5038033147430607</v>
      </c>
      <c r="G1403" s="70">
        <f t="shared" si="120"/>
        <v>0.9845318798821415</v>
      </c>
      <c r="H1403" s="337">
        <f>+L1315/H1315</f>
        <v>0.9736664729000771</v>
      </c>
      <c r="I1403" s="66"/>
      <c r="J1403" s="55"/>
      <c r="K1403" s="55"/>
      <c r="L1403" s="56"/>
    </row>
    <row r="1404" spans="3:12" ht="15">
      <c r="C1404" s="336"/>
      <c r="D1404" s="210" t="s">
        <v>176</v>
      </c>
      <c r="E1404" s="71">
        <f t="shared" si="118"/>
        <v>0.8086487185129757</v>
      </c>
      <c r="F1404" s="72">
        <f t="shared" si="119"/>
        <v>0.8248122890404354</v>
      </c>
      <c r="G1404" s="73">
        <f t="shared" si="120"/>
        <v>0.8096081673541159</v>
      </c>
      <c r="H1404" s="338"/>
      <c r="I1404" s="66"/>
      <c r="J1404" s="55"/>
      <c r="K1404" s="55"/>
      <c r="L1404" s="67"/>
    </row>
    <row r="1405" spans="3:12" ht="15">
      <c r="C1405" s="336" t="s">
        <v>2</v>
      </c>
      <c r="D1405" s="223" t="s">
        <v>175</v>
      </c>
      <c r="E1405" s="68">
        <f t="shared" si="118"/>
        <v>0.9856177792259603</v>
      </c>
      <c r="F1405" s="69">
        <f t="shared" si="119"/>
        <v>0.5168502758524601</v>
      </c>
      <c r="G1405" s="70">
        <f t="shared" si="120"/>
        <v>0.9626801802686326</v>
      </c>
      <c r="H1405" s="337">
        <f>+L1317/H1317</f>
        <v>0.9666337365515606</v>
      </c>
      <c r="I1405" s="66"/>
      <c r="J1405" s="55"/>
      <c r="K1405" s="55"/>
      <c r="L1405" s="56"/>
    </row>
    <row r="1406" spans="3:12" ht="15">
      <c r="C1406" s="336"/>
      <c r="D1406" s="210" t="s">
        <v>176</v>
      </c>
      <c r="E1406" s="71">
        <f t="shared" si="118"/>
        <v>1.0256702165468616</v>
      </c>
      <c r="F1406" s="72">
        <f t="shared" si="119"/>
        <v>1.376338092464712</v>
      </c>
      <c r="G1406" s="73">
        <f t="shared" si="120"/>
        <v>1.038121721175332</v>
      </c>
      <c r="H1406" s="338"/>
      <c r="I1406" s="66"/>
      <c r="J1406" s="55"/>
      <c r="K1406" s="55"/>
      <c r="L1406" s="67"/>
    </row>
    <row r="1407" spans="3:12" ht="15">
      <c r="C1407" s="336" t="s">
        <v>3</v>
      </c>
      <c r="D1407" s="223" t="s">
        <v>175</v>
      </c>
      <c r="E1407" s="68">
        <f t="shared" si="118"/>
        <v>1.0048003447217841</v>
      </c>
      <c r="F1407" s="69">
        <f t="shared" si="119"/>
        <v>0.4955145658057798</v>
      </c>
      <c r="G1407" s="70">
        <f t="shared" si="120"/>
        <v>0.9750260133423211</v>
      </c>
      <c r="H1407" s="337">
        <f>+L1319/H1319</f>
        <v>0.9682916378726617</v>
      </c>
      <c r="I1407" s="66"/>
      <c r="J1407" s="55"/>
      <c r="K1407" s="55"/>
      <c r="L1407" s="56"/>
    </row>
    <row r="1408" spans="3:12" ht="15">
      <c r="C1408" s="336"/>
      <c r="D1408" s="210" t="s">
        <v>176</v>
      </c>
      <c r="E1408" s="71">
        <f t="shared" si="118"/>
        <v>0.8481881289740388</v>
      </c>
      <c r="F1408" s="72">
        <f t="shared" si="119"/>
        <v>0.25004852414417045</v>
      </c>
      <c r="G1408" s="73">
        <f t="shared" si="120"/>
        <v>0.824960584649099</v>
      </c>
      <c r="H1408" s="338"/>
      <c r="I1408" s="66"/>
      <c r="J1408" s="55"/>
      <c r="K1408" s="55"/>
      <c r="L1408" s="67"/>
    </row>
    <row r="1409" spans="3:12" ht="15">
      <c r="C1409" s="336" t="s">
        <v>4</v>
      </c>
      <c r="D1409" s="223" t="s">
        <v>175</v>
      </c>
      <c r="E1409" s="68">
        <f t="shared" si="118"/>
        <v>1.0232393091868268</v>
      </c>
      <c r="F1409" s="69">
        <f t="shared" si="119"/>
        <v>0.4521502759534989</v>
      </c>
      <c r="G1409" s="70">
        <f t="shared" si="120"/>
        <v>0.9827565944883035</v>
      </c>
      <c r="H1409" s="337">
        <f>+L1321/H1321</f>
        <v>0.979708135047835</v>
      </c>
      <c r="I1409" s="66"/>
      <c r="J1409" s="55"/>
      <c r="K1409" s="55"/>
      <c r="L1409" s="56"/>
    </row>
    <row r="1410" spans="3:12" ht="15">
      <c r="C1410" s="336"/>
      <c r="D1410" s="210" t="s">
        <v>176</v>
      </c>
      <c r="E1410" s="71">
        <f t="shared" si="118"/>
        <v>0.8935497237751504</v>
      </c>
      <c r="F1410" s="72">
        <f t="shared" si="119"/>
        <v>0.43296691200652926</v>
      </c>
      <c r="G1410" s="73">
        <f t="shared" si="120"/>
        <v>0.8683488107748729</v>
      </c>
      <c r="H1410" s="338"/>
      <c r="I1410" s="66"/>
      <c r="J1410" s="55"/>
      <c r="K1410" s="55"/>
      <c r="L1410" s="67"/>
    </row>
    <row r="1411" spans="3:12" ht="15">
      <c r="C1411" s="336" t="s">
        <v>5</v>
      </c>
      <c r="D1411" s="223" t="s">
        <v>175</v>
      </c>
      <c r="E1411" s="68">
        <f t="shared" si="118"/>
        <v>1.084797481674134</v>
      </c>
      <c r="F1411" s="69">
        <f t="shared" si="119"/>
        <v>0.7001229387317587</v>
      </c>
      <c r="G1411" s="70">
        <f t="shared" si="120"/>
        <v>1.066183019628067</v>
      </c>
      <c r="H1411" s="337">
        <f>+L1323/H1323</f>
        <v>1.0502004055063532</v>
      </c>
      <c r="I1411" s="66"/>
      <c r="J1411" s="55"/>
      <c r="K1411" s="55"/>
      <c r="L1411" s="56"/>
    </row>
    <row r="1412" spans="3:12" ht="15">
      <c r="C1412" s="336"/>
      <c r="D1412" s="210" t="s">
        <v>176</v>
      </c>
      <c r="E1412" s="71">
        <f t="shared" si="118"/>
        <v>0.7245646101455274</v>
      </c>
      <c r="F1412" s="72">
        <f t="shared" si="119"/>
        <v>0.7810394544147196</v>
      </c>
      <c r="G1412" s="73">
        <f t="shared" si="120"/>
        <v>0.72783852042345</v>
      </c>
      <c r="H1412" s="338"/>
      <c r="I1412" s="66"/>
      <c r="J1412" s="55"/>
      <c r="K1412" s="55"/>
      <c r="L1412" s="67"/>
    </row>
    <row r="1413" spans="3:12" ht="15">
      <c r="C1413" s="336" t="s">
        <v>6</v>
      </c>
      <c r="D1413" s="223" t="s">
        <v>175</v>
      </c>
      <c r="E1413" s="68">
        <f t="shared" si="118"/>
        <v>0.9827968861152065</v>
      </c>
      <c r="F1413" s="69">
        <f t="shared" si="119"/>
        <v>0.5272067714631197</v>
      </c>
      <c r="G1413" s="70">
        <f t="shared" si="120"/>
        <v>0.9654463047721976</v>
      </c>
      <c r="H1413" s="337">
        <f>+L1325/H1325</f>
        <v>0.9692266157336331</v>
      </c>
      <c r="I1413" s="66"/>
      <c r="J1413" s="55"/>
      <c r="K1413" s="55"/>
      <c r="L1413" s="56"/>
    </row>
    <row r="1414" spans="3:12" ht="15">
      <c r="C1414" s="336"/>
      <c r="D1414" s="210" t="s">
        <v>176</v>
      </c>
      <c r="E1414" s="71">
        <f t="shared" si="118"/>
        <v>1.0368717683010649</v>
      </c>
      <c r="F1414" s="72">
        <f t="shared" si="119"/>
        <v>0.7240566037735849</v>
      </c>
      <c r="G1414" s="73">
        <f t="shared" si="120"/>
        <v>1.022169597420265</v>
      </c>
      <c r="H1414" s="338"/>
      <c r="I1414" s="66"/>
      <c r="J1414" s="55"/>
      <c r="K1414" s="55"/>
      <c r="L1414" s="67"/>
    </row>
    <row r="1415" spans="3:12" ht="15">
      <c r="C1415" s="336" t="s">
        <v>7</v>
      </c>
      <c r="D1415" s="223" t="s">
        <v>175</v>
      </c>
      <c r="E1415" s="68">
        <f t="shared" si="118"/>
        <v>0.9825916388402769</v>
      </c>
      <c r="F1415" s="69">
        <f t="shared" si="119"/>
        <v>0.456410657786669</v>
      </c>
      <c r="G1415" s="70">
        <f t="shared" si="120"/>
        <v>0.957716104696798</v>
      </c>
      <c r="H1415" s="337">
        <f>+L1327/H1327</f>
        <v>0.967117723602049</v>
      </c>
      <c r="I1415" s="66"/>
      <c r="J1415" s="55"/>
      <c r="K1415" s="55"/>
      <c r="L1415" s="56"/>
    </row>
    <row r="1416" spans="3:12" ht="15">
      <c r="C1416" s="336"/>
      <c r="D1416" s="210" t="s">
        <v>176</v>
      </c>
      <c r="E1416" s="71">
        <f t="shared" si="118"/>
        <v>1.0977815502186967</v>
      </c>
      <c r="F1416" s="72">
        <f t="shared" si="119"/>
        <v>1.143326267106037</v>
      </c>
      <c r="G1416" s="73">
        <f t="shared" si="120"/>
        <v>1.1004736872680978</v>
      </c>
      <c r="H1416" s="338"/>
      <c r="I1416" s="66"/>
      <c r="J1416" s="55"/>
      <c r="K1416" s="55"/>
      <c r="L1416" s="67"/>
    </row>
    <row r="1417" spans="3:12" ht="15">
      <c r="C1417" s="336" t="s">
        <v>8</v>
      </c>
      <c r="D1417" s="223" t="s">
        <v>175</v>
      </c>
      <c r="E1417" s="68">
        <f t="shared" si="118"/>
        <v>0.9741005100291075</v>
      </c>
      <c r="F1417" s="69">
        <f t="shared" si="119"/>
        <v>0.6082705826073578</v>
      </c>
      <c r="G1417" s="70">
        <f t="shared" si="120"/>
        <v>0.9556242828298063</v>
      </c>
      <c r="H1417" s="337">
        <f>+L1329/H1329</f>
        <v>0.9611877538641362</v>
      </c>
      <c r="I1417" s="66"/>
      <c r="J1417" s="55"/>
      <c r="K1417" s="55"/>
      <c r="L1417" s="56"/>
    </row>
    <row r="1418" spans="3:12" ht="15">
      <c r="C1418" s="336"/>
      <c r="D1418" s="210" t="s">
        <v>176</v>
      </c>
      <c r="E1418" s="71">
        <f t="shared" si="118"/>
        <v>1.0665706088597755</v>
      </c>
      <c r="F1418" s="72">
        <f t="shared" si="119"/>
        <v>0.9031858916001707</v>
      </c>
      <c r="G1418" s="73">
        <f t="shared" si="120"/>
        <v>1.0603661529109996</v>
      </c>
      <c r="H1418" s="338"/>
      <c r="I1418" s="66"/>
      <c r="J1418" s="55"/>
      <c r="K1418" s="55"/>
      <c r="L1418" s="67"/>
    </row>
    <row r="1419" spans="3:12" ht="15">
      <c r="C1419" s="336" t="s">
        <v>9</v>
      </c>
      <c r="D1419" s="223" t="s">
        <v>175</v>
      </c>
      <c r="E1419" s="68">
        <f t="shared" si="118"/>
        <v>0.9662913730020847</v>
      </c>
      <c r="F1419" s="69">
        <f t="shared" si="119"/>
        <v>0.6210554540622498</v>
      </c>
      <c r="G1419" s="70">
        <f t="shared" si="120"/>
        <v>0.9491592651169614</v>
      </c>
      <c r="H1419" s="337">
        <f>+L1331/H1331</f>
        <v>0.9531997017498748</v>
      </c>
      <c r="I1419" s="66"/>
      <c r="J1419" s="55"/>
      <c r="K1419" s="55"/>
      <c r="L1419" s="56"/>
    </row>
    <row r="1420" spans="3:12" ht="15">
      <c r="C1420" s="336"/>
      <c r="D1420" s="210" t="s">
        <v>176</v>
      </c>
      <c r="E1420" s="71">
        <f t="shared" si="118"/>
        <v>1.040482620739593</v>
      </c>
      <c r="F1420" s="72">
        <f t="shared" si="119"/>
        <v>2.1339385591065834</v>
      </c>
      <c r="G1420" s="73">
        <f t="shared" si="120"/>
        <v>1.0541283523047686</v>
      </c>
      <c r="H1420" s="338"/>
      <c r="I1420" s="66"/>
      <c r="J1420" s="55"/>
      <c r="K1420" s="55"/>
      <c r="L1420" s="67"/>
    </row>
    <row r="1421" spans="3:12" ht="15">
      <c r="C1421" s="336" t="s">
        <v>10</v>
      </c>
      <c r="D1421" s="223" t="s">
        <v>175</v>
      </c>
      <c r="E1421" s="68">
        <f t="shared" si="118"/>
        <v>0.9605277933632694</v>
      </c>
      <c r="F1421" s="69">
        <f t="shared" si="119"/>
        <v>0.2596248536916134</v>
      </c>
      <c r="G1421" s="70">
        <f t="shared" si="120"/>
        <v>0.9399912076808923</v>
      </c>
      <c r="H1421" s="337">
        <f>+L1333/H1333</f>
        <v>0.9401229266720861</v>
      </c>
      <c r="I1421" s="66"/>
      <c r="J1421" s="55"/>
      <c r="K1421" s="55"/>
      <c r="L1421" s="56"/>
    </row>
    <row r="1422" spans="3:12" ht="15">
      <c r="C1422" s="336"/>
      <c r="D1422" s="210" t="s">
        <v>176</v>
      </c>
      <c r="E1422" s="71">
        <f t="shared" si="118"/>
        <v>0.9542126541525197</v>
      </c>
      <c r="F1422" s="72">
        <f t="shared" si="119"/>
        <v>0.7174354805933754</v>
      </c>
      <c r="G1422" s="73">
        <f t="shared" si="120"/>
        <v>0.9499779210135618</v>
      </c>
      <c r="H1422" s="338"/>
      <c r="I1422" s="66"/>
      <c r="J1422" s="55"/>
      <c r="K1422" s="55"/>
      <c r="L1422" s="67"/>
    </row>
    <row r="1423" spans="3:12" ht="15">
      <c r="C1423" s="336" t="s">
        <v>11</v>
      </c>
      <c r="D1423" s="223" t="s">
        <v>175</v>
      </c>
      <c r="E1423" s="68">
        <f t="shared" si="118"/>
        <v>0.9703409156145866</v>
      </c>
      <c r="F1423" s="69">
        <f t="shared" si="119"/>
        <v>0.4278872440981096</v>
      </c>
      <c r="G1423" s="70">
        <f t="shared" si="120"/>
        <v>0.9463859505634935</v>
      </c>
      <c r="H1423" s="337">
        <f>+L1335/H1335</f>
        <v>0.9482188665367425</v>
      </c>
      <c r="I1423" s="66"/>
      <c r="J1423" s="55"/>
      <c r="K1423" s="55"/>
      <c r="L1423" s="56"/>
    </row>
    <row r="1424" spans="3:12" ht="15">
      <c r="C1424" s="336"/>
      <c r="D1424" s="210" t="s">
        <v>176</v>
      </c>
      <c r="E1424" s="71">
        <f t="shared" si="118"/>
        <v>0.9341775910729168</v>
      </c>
      <c r="F1424" s="72">
        <f t="shared" si="119"/>
        <v>1.5615497172089834</v>
      </c>
      <c r="G1424" s="73">
        <f t="shared" si="120"/>
        <v>0.961961107767826</v>
      </c>
      <c r="H1424" s="338"/>
      <c r="I1424" s="66"/>
      <c r="J1424" s="55"/>
      <c r="K1424" s="55"/>
      <c r="L1424" s="67"/>
    </row>
    <row r="1425" spans="3:12" ht="15">
      <c r="C1425" s="336" t="s">
        <v>12</v>
      </c>
      <c r="D1425" s="201" t="s">
        <v>175</v>
      </c>
      <c r="E1425" s="74">
        <f t="shared" si="118"/>
        <v>0.9869881793169089</v>
      </c>
      <c r="F1425" s="75">
        <f t="shared" si="119"/>
        <v>0.36208183790825366</v>
      </c>
      <c r="G1425" s="76">
        <f t="shared" si="120"/>
        <v>0.9569057009465457</v>
      </c>
      <c r="H1425" s="337">
        <f>+L1337/H1337</f>
        <v>0.959827541558489</v>
      </c>
      <c r="I1425" s="66"/>
      <c r="J1425" s="55"/>
      <c r="K1425" s="55"/>
      <c r="L1425" s="56"/>
    </row>
    <row r="1426" spans="3:12" ht="15">
      <c r="C1426" s="336"/>
      <c r="D1426" s="201" t="s">
        <v>176</v>
      </c>
      <c r="E1426" s="74">
        <f t="shared" si="118"/>
        <v>1.0108305410847553</v>
      </c>
      <c r="F1426" s="75">
        <f t="shared" si="119"/>
        <v>1.778558214273504</v>
      </c>
      <c r="G1426" s="76">
        <f t="shared" si="120"/>
        <v>1.0330861526859725</v>
      </c>
      <c r="H1426" s="338"/>
      <c r="I1426" s="66"/>
      <c r="J1426" s="55"/>
      <c r="K1426" s="55"/>
      <c r="L1426" s="67"/>
    </row>
    <row r="1427" spans="3:12" ht="15">
      <c r="C1427" s="336" t="s">
        <v>13</v>
      </c>
      <c r="D1427" s="223" t="s">
        <v>175</v>
      </c>
      <c r="E1427" s="68">
        <f t="shared" si="118"/>
        <v>0.9795669095999204</v>
      </c>
      <c r="F1427" s="69">
        <f t="shared" si="119"/>
        <v>0.5131039546263352</v>
      </c>
      <c r="G1427" s="70">
        <f t="shared" si="120"/>
        <v>0.9604700146773304</v>
      </c>
      <c r="H1427" s="337">
        <f>+L1339/H1339</f>
        <v>0.96647508451615</v>
      </c>
      <c r="I1427" s="66"/>
      <c r="J1427" s="55"/>
      <c r="K1427" s="55"/>
      <c r="L1427" s="56"/>
    </row>
    <row r="1428" spans="3:12" ht="15">
      <c r="C1428" s="336"/>
      <c r="D1428" s="210" t="s">
        <v>176</v>
      </c>
      <c r="E1428" s="71">
        <f t="shared" si="118"/>
        <v>1.2703293736775956</v>
      </c>
      <c r="F1428" s="72">
        <f t="shared" si="119"/>
        <v>0.6158130130061518</v>
      </c>
      <c r="G1428" s="73">
        <f t="shared" si="120"/>
        <v>1.2594038165182226</v>
      </c>
      <c r="H1428" s="338"/>
      <c r="I1428" s="66"/>
      <c r="J1428" s="55"/>
      <c r="K1428" s="55"/>
      <c r="L1428" s="67"/>
    </row>
    <row r="1429" spans="3:12" ht="15">
      <c r="C1429" s="336" t="s">
        <v>14</v>
      </c>
      <c r="D1429" s="223" t="s">
        <v>175</v>
      </c>
      <c r="E1429" s="68">
        <f t="shared" si="118"/>
        <v>0.9783806328580283</v>
      </c>
      <c r="F1429" s="69">
        <f t="shared" si="119"/>
        <v>0.5497043567731555</v>
      </c>
      <c r="G1429" s="70">
        <f t="shared" si="120"/>
        <v>0.9597785714467143</v>
      </c>
      <c r="H1429" s="337">
        <f>+L1341/H1341</f>
        <v>0.9737946503358634</v>
      </c>
      <c r="I1429" s="66"/>
      <c r="J1429" s="55"/>
      <c r="K1429" s="55"/>
      <c r="L1429" s="56"/>
    </row>
    <row r="1430" spans="3:12" ht="15">
      <c r="C1430" s="336"/>
      <c r="D1430" s="210" t="s">
        <v>176</v>
      </c>
      <c r="E1430" s="71">
        <f t="shared" si="118"/>
        <v>1.178240721850352</v>
      </c>
      <c r="F1430" s="72">
        <f t="shared" si="119"/>
        <v>0.5754335688309978</v>
      </c>
      <c r="G1430" s="73">
        <f t="shared" si="120"/>
        <v>1.1590098287330306</v>
      </c>
      <c r="H1430" s="338"/>
      <c r="I1430" s="66"/>
      <c r="J1430" s="55"/>
      <c r="K1430" s="55"/>
      <c r="L1430" s="67"/>
    </row>
    <row r="1431" spans="3:12" ht="15">
      <c r="C1431" s="336" t="s">
        <v>15</v>
      </c>
      <c r="D1431" s="223" t="s">
        <v>175</v>
      </c>
      <c r="E1431" s="68">
        <f t="shared" si="118"/>
        <v>0.9705181312718477</v>
      </c>
      <c r="F1431" s="69">
        <f t="shared" si="119"/>
        <v>0.5246932205484208</v>
      </c>
      <c r="G1431" s="70">
        <f t="shared" si="120"/>
        <v>0.9488121177202719</v>
      </c>
      <c r="H1431" s="337">
        <f>+L1343/H1343</f>
        <v>0.9444678778737182</v>
      </c>
      <c r="I1431" s="66"/>
      <c r="J1431" s="55"/>
      <c r="K1431" s="55"/>
      <c r="L1431" s="56"/>
    </row>
    <row r="1432" spans="3:12" ht="15">
      <c r="C1432" s="336"/>
      <c r="D1432" s="210" t="s">
        <v>176</v>
      </c>
      <c r="E1432" s="71">
        <f t="shared" si="118"/>
        <v>0.7668655262954317</v>
      </c>
      <c r="F1432" s="72">
        <f t="shared" si="119"/>
        <v>0.048774817501278656</v>
      </c>
      <c r="G1432" s="73">
        <f t="shared" si="120"/>
        <v>0.7562137841777528</v>
      </c>
      <c r="H1432" s="338"/>
      <c r="I1432" s="66"/>
      <c r="J1432" s="55"/>
      <c r="K1432" s="55"/>
      <c r="L1432" s="67"/>
    </row>
    <row r="1433" spans="3:12" ht="15">
      <c r="C1433" s="336" t="s">
        <v>16</v>
      </c>
      <c r="D1433" s="223" t="s">
        <v>175</v>
      </c>
      <c r="E1433" s="68">
        <f t="shared" si="118"/>
        <v>1.0008639493397877</v>
      </c>
      <c r="F1433" s="69">
        <f t="shared" si="119"/>
        <v>0.48975500484632134</v>
      </c>
      <c r="G1433" s="70">
        <f t="shared" si="120"/>
        <v>0.9727031554616752</v>
      </c>
      <c r="H1433" s="337">
        <f>+L1345/H1345</f>
        <v>0.9691285923378422</v>
      </c>
      <c r="I1433" s="66"/>
      <c r="J1433" s="55"/>
      <c r="K1433" s="55"/>
      <c r="L1433" s="56"/>
    </row>
    <row r="1434" spans="3:12" ht="15">
      <c r="C1434" s="336"/>
      <c r="D1434" s="210" t="s">
        <v>176</v>
      </c>
      <c r="E1434" s="71">
        <f t="shared" si="118"/>
        <v>0.8440694867381207</v>
      </c>
      <c r="F1434" s="72">
        <f t="shared" si="119"/>
        <v>3.4086641206650463</v>
      </c>
      <c r="G1434" s="73">
        <f t="shared" si="120"/>
        <v>0.8843981156271193</v>
      </c>
      <c r="H1434" s="338"/>
      <c r="I1434" s="66"/>
      <c r="J1434" s="55"/>
      <c r="K1434" s="55"/>
      <c r="L1434" s="67"/>
    </row>
    <row r="1435" spans="3:12" ht="15">
      <c r="C1435" s="214"/>
      <c r="D1435" s="201"/>
      <c r="E1435" s="74"/>
      <c r="F1435" s="75"/>
      <c r="G1435" s="76"/>
      <c r="H1435" s="77"/>
      <c r="I1435" s="66"/>
      <c r="J1435" s="55"/>
      <c r="K1435" s="55"/>
      <c r="L1435" s="55"/>
    </row>
    <row r="1436" spans="3:12" ht="15">
      <c r="C1436" s="336" t="s">
        <v>17</v>
      </c>
      <c r="D1436" s="223" t="s">
        <v>175</v>
      </c>
      <c r="E1436" s="68">
        <f>+I1348/E1348</f>
        <v>0.9864248713725445</v>
      </c>
      <c r="F1436" s="69">
        <f>+J1348/F1348</f>
        <v>0.5294865000043012</v>
      </c>
      <c r="G1436" s="70">
        <f>+K1348/G1348</f>
        <v>0.9654434080291671</v>
      </c>
      <c r="H1436" s="337">
        <f>+L1348/H1348</f>
        <v>0.96963066629588</v>
      </c>
      <c r="I1436" s="66"/>
      <c r="J1436" s="55"/>
      <c r="K1436" s="55"/>
      <c r="L1436" s="56"/>
    </row>
    <row r="1437" spans="3:12" ht="15">
      <c r="C1437" s="336"/>
      <c r="D1437" s="54" t="s">
        <v>176</v>
      </c>
      <c r="E1437" s="71">
        <f>+I1349/E1349</f>
        <v>1.0316227121609018</v>
      </c>
      <c r="F1437" s="72">
        <f>+J1349/F1349</f>
        <v>0.9095625575640832</v>
      </c>
      <c r="G1437" s="73">
        <f>+K1349/G1349</f>
        <v>1.0251897379899362</v>
      </c>
      <c r="H1437" s="338"/>
      <c r="I1437" s="66"/>
      <c r="J1437" s="228" t="s">
        <v>498</v>
      </c>
      <c r="K1437" s="55"/>
      <c r="L1437" s="67"/>
    </row>
    <row r="1440" spans="3:7" ht="15">
      <c r="C1440" s="232" t="s">
        <v>184</v>
      </c>
      <c r="D1440" s="232"/>
      <c r="E1440" s="232"/>
      <c r="F1440" s="232"/>
      <c r="G1440" s="232"/>
    </row>
    <row r="1441" spans="3:5" ht="15">
      <c r="C1441" s="257" t="s">
        <v>185</v>
      </c>
      <c r="D1441" s="257"/>
      <c r="E1441" t="s">
        <v>354</v>
      </c>
    </row>
    <row r="1442" spans="3:12" ht="15">
      <c r="C1442" s="233"/>
      <c r="D1442" s="272" t="s">
        <v>178</v>
      </c>
      <c r="E1442" s="244" t="s">
        <v>180</v>
      </c>
      <c r="F1442" s="244"/>
      <c r="G1442" s="244" t="s">
        <v>181</v>
      </c>
      <c r="H1442" s="244"/>
      <c r="I1442" s="244" t="s">
        <v>182</v>
      </c>
      <c r="J1442" s="244"/>
      <c r="K1442" s="244" t="s">
        <v>183</v>
      </c>
      <c r="L1442" s="244"/>
    </row>
    <row r="1443" spans="3:12" ht="15">
      <c r="C1443" s="233"/>
      <c r="D1443" s="272"/>
      <c r="E1443" s="201" t="s">
        <v>129</v>
      </c>
      <c r="F1443" s="201" t="s">
        <v>179</v>
      </c>
      <c r="G1443" s="201" t="s">
        <v>129</v>
      </c>
      <c r="H1443" s="201" t="s">
        <v>179</v>
      </c>
      <c r="I1443" s="201" t="s">
        <v>129</v>
      </c>
      <c r="J1443" s="201" t="s">
        <v>179</v>
      </c>
      <c r="K1443" s="201" t="s">
        <v>129</v>
      </c>
      <c r="L1443" s="201" t="s">
        <v>179</v>
      </c>
    </row>
    <row r="1444" spans="3:12" ht="15">
      <c r="C1444" s="1" t="s">
        <v>0</v>
      </c>
      <c r="D1444" s="30">
        <v>24848550</v>
      </c>
      <c r="E1444" s="30">
        <v>4906407</v>
      </c>
      <c r="F1444" s="31">
        <f>+E1444/D1444</f>
        <v>0.19745244692346234</v>
      </c>
      <c r="G1444" s="30">
        <v>1060061</v>
      </c>
      <c r="H1444" s="31">
        <f>+G1444/D1444</f>
        <v>0.04266087960866932</v>
      </c>
      <c r="I1444" s="30">
        <v>1121497</v>
      </c>
      <c r="J1444" s="31">
        <f>+I1444/D1444</f>
        <v>0.04513329751635407</v>
      </c>
      <c r="K1444" s="30">
        <v>450000</v>
      </c>
      <c r="L1444" s="31">
        <f>+K1444/D1444</f>
        <v>0.01810970861478839</v>
      </c>
    </row>
    <row r="1445" spans="3:12" ht="15">
      <c r="C1445" s="1" t="s">
        <v>1</v>
      </c>
      <c r="D1445" s="30">
        <v>3377887</v>
      </c>
      <c r="E1445" s="30">
        <v>533961</v>
      </c>
      <c r="F1445" s="31">
        <f aca="true" t="shared" si="121" ref="F1445:F1460">+E1445/D1445</f>
        <v>0.15807544775772547</v>
      </c>
      <c r="G1445" s="30">
        <v>136661</v>
      </c>
      <c r="H1445" s="31">
        <f aca="true" t="shared" si="122" ref="H1445:H1462">+G1445/D1445</f>
        <v>0.04045754046834604</v>
      </c>
      <c r="I1445" s="30">
        <v>153773</v>
      </c>
      <c r="J1445" s="31">
        <f aca="true" t="shared" si="123" ref="J1445:J1462">+I1445/D1445</f>
        <v>0.045523429291743626</v>
      </c>
      <c r="K1445" s="30"/>
      <c r="L1445" s="31">
        <f aca="true" t="shared" si="124" ref="L1445:L1462">+K1445/D1445</f>
        <v>0</v>
      </c>
    </row>
    <row r="1446" spans="3:12" ht="15">
      <c r="C1446" s="1" t="s">
        <v>2</v>
      </c>
      <c r="D1446" s="30">
        <v>8986059</v>
      </c>
      <c r="E1446" s="30">
        <v>1611735</v>
      </c>
      <c r="F1446" s="31">
        <f t="shared" si="121"/>
        <v>0.17935949452368385</v>
      </c>
      <c r="G1446" s="30">
        <v>375771</v>
      </c>
      <c r="H1446" s="31">
        <f t="shared" si="122"/>
        <v>0.0418171080336775</v>
      </c>
      <c r="I1446" s="30">
        <v>449452</v>
      </c>
      <c r="J1446" s="31">
        <f t="shared" si="123"/>
        <v>0.05001658680407062</v>
      </c>
      <c r="K1446" s="30">
        <v>50000</v>
      </c>
      <c r="L1446" s="31">
        <f t="shared" si="124"/>
        <v>0.005564174461796879</v>
      </c>
    </row>
    <row r="1447" spans="3:12" ht="15">
      <c r="C1447" s="1" t="s">
        <v>3</v>
      </c>
      <c r="D1447" s="30">
        <v>4153748</v>
      </c>
      <c r="E1447" s="30">
        <v>830029</v>
      </c>
      <c r="F1447" s="31">
        <f t="shared" si="121"/>
        <v>0.19982651812290972</v>
      </c>
      <c r="G1447" s="30">
        <v>190991</v>
      </c>
      <c r="H1447" s="31">
        <f t="shared" si="122"/>
        <v>0.0459804013146681</v>
      </c>
      <c r="I1447" s="30">
        <v>196294</v>
      </c>
      <c r="J1447" s="31">
        <f t="shared" si="123"/>
        <v>0.047257079630252004</v>
      </c>
      <c r="K1447" s="30">
        <v>51772</v>
      </c>
      <c r="L1447" s="31">
        <f t="shared" si="124"/>
        <v>0.012463924147540969</v>
      </c>
    </row>
    <row r="1448" spans="3:12" ht="15">
      <c r="C1448" s="1" t="s">
        <v>4</v>
      </c>
      <c r="D1448" s="30">
        <v>2847087</v>
      </c>
      <c r="E1448" s="30">
        <v>484931</v>
      </c>
      <c r="F1448" s="31">
        <f t="shared" si="121"/>
        <v>0.17032531847463742</v>
      </c>
      <c r="G1448" s="30">
        <v>121880</v>
      </c>
      <c r="H1448" s="31">
        <f t="shared" si="122"/>
        <v>0.04280866724480144</v>
      </c>
      <c r="I1448" s="30">
        <v>134702</v>
      </c>
      <c r="J1448" s="31">
        <f t="shared" si="123"/>
        <v>0.04731221771586186</v>
      </c>
      <c r="K1448" s="30">
        <v>0</v>
      </c>
      <c r="L1448" s="31">
        <f t="shared" si="124"/>
        <v>0</v>
      </c>
    </row>
    <row r="1449" spans="3:12" ht="15">
      <c r="C1449" s="1" t="s">
        <v>5</v>
      </c>
      <c r="D1449" s="30">
        <v>1911715</v>
      </c>
      <c r="E1449" s="30">
        <v>356773</v>
      </c>
      <c r="F1449" s="31">
        <f t="shared" si="121"/>
        <v>0.18662457531588128</v>
      </c>
      <c r="G1449" s="30">
        <v>89675</v>
      </c>
      <c r="H1449" s="31">
        <f t="shared" si="122"/>
        <v>0.046908142688632984</v>
      </c>
      <c r="I1449" s="30">
        <v>56368</v>
      </c>
      <c r="J1449" s="31">
        <f t="shared" si="123"/>
        <v>0.029485566624732243</v>
      </c>
      <c r="K1449" s="30"/>
      <c r="L1449" s="31">
        <f t="shared" si="124"/>
        <v>0</v>
      </c>
    </row>
    <row r="1450" spans="3:12" ht="15">
      <c r="C1450" s="1" t="s">
        <v>6</v>
      </c>
      <c r="D1450" s="30">
        <v>7057707</v>
      </c>
      <c r="E1450" s="30">
        <v>1511401</v>
      </c>
      <c r="F1450" s="31">
        <f t="shared" si="121"/>
        <v>0.2141490146870648</v>
      </c>
      <c r="G1450" s="30">
        <v>334051</v>
      </c>
      <c r="H1450" s="31">
        <f t="shared" si="122"/>
        <v>0.04733137830743044</v>
      </c>
      <c r="I1450" s="30">
        <v>330613</v>
      </c>
      <c r="J1450" s="31">
        <f t="shared" si="123"/>
        <v>0.0468442512561091</v>
      </c>
      <c r="K1450" s="30"/>
      <c r="L1450" s="31">
        <f t="shared" si="124"/>
        <v>0</v>
      </c>
    </row>
    <row r="1451" spans="3:12" ht="15">
      <c r="C1451" s="1" t="s">
        <v>7</v>
      </c>
      <c r="D1451" s="30">
        <v>7667887</v>
      </c>
      <c r="E1451" s="30">
        <v>1736105</v>
      </c>
      <c r="F1451" s="31">
        <f t="shared" si="121"/>
        <v>0.22641243930694335</v>
      </c>
      <c r="G1451" s="30">
        <v>364810</v>
      </c>
      <c r="H1451" s="31">
        <f t="shared" si="122"/>
        <v>0.04757634013125128</v>
      </c>
      <c r="I1451" s="30">
        <v>294262</v>
      </c>
      <c r="J1451" s="31">
        <f t="shared" si="123"/>
        <v>0.038375891559173994</v>
      </c>
      <c r="K1451" s="30">
        <v>237788</v>
      </c>
      <c r="L1451" s="31">
        <f t="shared" si="124"/>
        <v>0.03101088996225427</v>
      </c>
    </row>
    <row r="1452" spans="3:12" ht="15">
      <c r="C1452" s="1" t="s">
        <v>8</v>
      </c>
      <c r="D1452" s="30">
        <v>2433440</v>
      </c>
      <c r="E1452" s="30">
        <v>524051</v>
      </c>
      <c r="F1452" s="31">
        <f t="shared" si="121"/>
        <v>0.215353984482872</v>
      </c>
      <c r="G1452" s="30">
        <v>108123</v>
      </c>
      <c r="H1452" s="31">
        <f t="shared" si="122"/>
        <v>0.04443216187783549</v>
      </c>
      <c r="I1452" s="30">
        <v>81153</v>
      </c>
      <c r="J1452" s="31">
        <f t="shared" si="123"/>
        <v>0.03334908606746006</v>
      </c>
      <c r="K1452" s="30">
        <v>0</v>
      </c>
      <c r="L1452" s="31">
        <f t="shared" si="124"/>
        <v>0</v>
      </c>
    </row>
    <row r="1453" spans="3:12" ht="15">
      <c r="C1453" s="1" t="s">
        <v>9</v>
      </c>
      <c r="D1453" s="30">
        <v>11431246</v>
      </c>
      <c r="E1453" s="30">
        <v>210714</v>
      </c>
      <c r="F1453" s="31">
        <f t="shared" si="121"/>
        <v>0.01843316117945498</v>
      </c>
      <c r="G1453" s="30">
        <v>53628</v>
      </c>
      <c r="H1453" s="31">
        <f t="shared" si="122"/>
        <v>0.0046913521063233175</v>
      </c>
      <c r="I1453" s="30">
        <v>33969</v>
      </c>
      <c r="J1453" s="31">
        <f t="shared" si="123"/>
        <v>0.0029715920731650776</v>
      </c>
      <c r="K1453" s="30">
        <v>0</v>
      </c>
      <c r="L1453" s="31">
        <f t="shared" si="124"/>
        <v>0</v>
      </c>
    </row>
    <row r="1454" spans="3:12" ht="15">
      <c r="C1454" s="1" t="s">
        <v>10</v>
      </c>
      <c r="D1454" s="30">
        <v>365408</v>
      </c>
      <c r="E1454" s="30">
        <v>54071</v>
      </c>
      <c r="F1454" s="31">
        <f t="shared" si="121"/>
        <v>0.1479743191172607</v>
      </c>
      <c r="G1454" s="30">
        <v>36553</v>
      </c>
      <c r="H1454" s="31">
        <f t="shared" si="122"/>
        <v>0.10003338733689465</v>
      </c>
      <c r="I1454" s="30">
        <v>14690</v>
      </c>
      <c r="J1454" s="31">
        <f t="shared" si="123"/>
        <v>0.04020163762150801</v>
      </c>
      <c r="K1454" s="30"/>
      <c r="L1454" s="31">
        <f t="shared" si="124"/>
        <v>0</v>
      </c>
    </row>
    <row r="1455" spans="3:12" ht="15">
      <c r="C1455" s="1" t="s">
        <v>11</v>
      </c>
      <c r="D1455" s="30">
        <v>7191813</v>
      </c>
      <c r="E1455" s="30">
        <v>1493098</v>
      </c>
      <c r="F1455" s="31">
        <f t="shared" si="121"/>
        <v>0.20761079299475668</v>
      </c>
      <c r="G1455" s="30">
        <v>319936</v>
      </c>
      <c r="H1455" s="31">
        <f t="shared" si="122"/>
        <v>0.044486140003918345</v>
      </c>
      <c r="I1455" s="30">
        <v>292641</v>
      </c>
      <c r="J1455" s="31">
        <f t="shared" si="123"/>
        <v>0.04069085222321548</v>
      </c>
      <c r="K1455" s="30">
        <v>357388</v>
      </c>
      <c r="L1455" s="31">
        <f t="shared" si="124"/>
        <v>0.049693728132252604</v>
      </c>
    </row>
    <row r="1456" spans="3:12" ht="15">
      <c r="C1456" s="1" t="s">
        <v>12</v>
      </c>
      <c r="D1456" s="30">
        <v>1385269</v>
      </c>
      <c r="E1456" s="30">
        <v>263767</v>
      </c>
      <c r="F1456" s="31">
        <f t="shared" si="121"/>
        <v>0.19040850549604446</v>
      </c>
      <c r="G1456" s="30">
        <v>71484</v>
      </c>
      <c r="H1456" s="31">
        <f t="shared" si="122"/>
        <v>0.05160297386283819</v>
      </c>
      <c r="I1456" s="30">
        <v>50048</v>
      </c>
      <c r="J1456" s="31">
        <f t="shared" si="123"/>
        <v>0.03612872301336419</v>
      </c>
      <c r="K1456" s="30">
        <v>4864</v>
      </c>
      <c r="L1456" s="31">
        <f t="shared" si="124"/>
        <v>0.0035112313926031697</v>
      </c>
    </row>
    <row r="1457" spans="3:12" ht="15">
      <c r="C1457" s="1" t="s">
        <v>13</v>
      </c>
      <c r="D1457" s="30">
        <v>1855370</v>
      </c>
      <c r="E1457" s="30">
        <v>356272</v>
      </c>
      <c r="F1457" s="31">
        <f t="shared" si="121"/>
        <v>0.19202207645914293</v>
      </c>
      <c r="G1457" s="30">
        <v>109238</v>
      </c>
      <c r="H1457" s="31">
        <f t="shared" si="122"/>
        <v>0.058876666109724744</v>
      </c>
      <c r="I1457" s="30">
        <v>83221</v>
      </c>
      <c r="J1457" s="31">
        <f t="shared" si="123"/>
        <v>0.044854126131175995</v>
      </c>
      <c r="K1457" s="30">
        <v>57552</v>
      </c>
      <c r="L1457" s="31">
        <f t="shared" si="124"/>
        <v>0.031019149819173534</v>
      </c>
    </row>
    <row r="1458" spans="3:12" ht="15">
      <c r="C1458" s="1" t="s">
        <v>14</v>
      </c>
      <c r="D1458" s="30">
        <v>3221984</v>
      </c>
      <c r="E1458" s="30">
        <v>735650</v>
      </c>
      <c r="F1458" s="31">
        <f t="shared" si="121"/>
        <v>0.2283220524993296</v>
      </c>
      <c r="G1458" s="30">
        <v>159824</v>
      </c>
      <c r="H1458" s="31">
        <f t="shared" si="122"/>
        <v>0.049604219015364444</v>
      </c>
      <c r="I1458" s="30">
        <v>173989</v>
      </c>
      <c r="J1458" s="31">
        <f t="shared" si="123"/>
        <v>0.05400057852552961</v>
      </c>
      <c r="K1458" s="30"/>
      <c r="L1458" s="31">
        <f t="shared" si="124"/>
        <v>0</v>
      </c>
    </row>
    <row r="1459" spans="3:12" ht="15">
      <c r="C1459" s="1" t="s">
        <v>15</v>
      </c>
      <c r="D1459" s="30">
        <v>850186</v>
      </c>
      <c r="E1459" s="30">
        <v>197035</v>
      </c>
      <c r="F1459" s="31">
        <f t="shared" si="121"/>
        <v>0.23175516886892986</v>
      </c>
      <c r="G1459" s="30">
        <v>41959</v>
      </c>
      <c r="H1459" s="31">
        <f t="shared" si="122"/>
        <v>0.04935272987322774</v>
      </c>
      <c r="I1459" s="30">
        <v>24334</v>
      </c>
      <c r="J1459" s="31">
        <f t="shared" si="123"/>
        <v>0.028621972133156745</v>
      </c>
      <c r="K1459" s="30">
        <v>61445</v>
      </c>
      <c r="L1459" s="31">
        <f t="shared" si="124"/>
        <v>0.07227242038800921</v>
      </c>
    </row>
    <row r="1460" spans="3:12" ht="15">
      <c r="C1460" s="1" t="s">
        <v>16</v>
      </c>
      <c r="D1460" s="30">
        <v>1112283</v>
      </c>
      <c r="E1460" s="30">
        <v>241079</v>
      </c>
      <c r="F1460" s="31">
        <f t="shared" si="121"/>
        <v>0.21674250168347445</v>
      </c>
      <c r="G1460" s="30">
        <v>66322</v>
      </c>
      <c r="H1460" s="31">
        <f t="shared" si="122"/>
        <v>0.0596269114964447</v>
      </c>
      <c r="I1460" s="30">
        <v>62403</v>
      </c>
      <c r="J1460" s="31">
        <f t="shared" si="123"/>
        <v>0.05610352760943033</v>
      </c>
      <c r="K1460" s="30">
        <v>0</v>
      </c>
      <c r="L1460" s="31">
        <f t="shared" si="124"/>
        <v>0</v>
      </c>
    </row>
    <row r="1461" spans="3:12" ht="15">
      <c r="C1461" s="1"/>
      <c r="D1461" s="30"/>
      <c r="E1461" s="30"/>
      <c r="F1461" s="31"/>
      <c r="G1461" s="30"/>
      <c r="H1461" s="31"/>
      <c r="I1461" s="30"/>
      <c r="J1461" s="31"/>
      <c r="K1461" s="30"/>
      <c r="L1461" s="31"/>
    </row>
    <row r="1462" spans="3:12" ht="15">
      <c r="C1462" s="1" t="s">
        <v>17</v>
      </c>
      <c r="D1462" s="30">
        <f>SUM(D1444:D1460)</f>
        <v>90697639</v>
      </c>
      <c r="E1462" s="30">
        <f>SUM(E1444:E1460)</f>
        <v>16047079</v>
      </c>
      <c r="F1462" s="31">
        <f>+E1462/D1462</f>
        <v>0.17692940165730223</v>
      </c>
      <c r="G1462" s="30">
        <f>SUM(G1444:G1460)</f>
        <v>3640967</v>
      </c>
      <c r="H1462" s="31">
        <f t="shared" si="122"/>
        <v>0.04014401080495601</v>
      </c>
      <c r="I1462" s="30">
        <f>SUM(I1444:I1460)</f>
        <v>3553409</v>
      </c>
      <c r="J1462" s="31">
        <f t="shared" si="123"/>
        <v>0.039178627351038324</v>
      </c>
      <c r="K1462" s="30">
        <f>SUM(K1444:K1460)</f>
        <v>1270809</v>
      </c>
      <c r="L1462" s="31">
        <f t="shared" si="124"/>
        <v>0.014011489317820059</v>
      </c>
    </row>
    <row r="1463" spans="3:12" ht="15">
      <c r="C1463" s="19"/>
      <c r="D1463" s="55"/>
      <c r="E1463" s="55"/>
      <c r="F1463" s="114"/>
      <c r="G1463" s="55"/>
      <c r="H1463" s="114"/>
      <c r="I1463" s="55"/>
      <c r="J1463" s="114"/>
      <c r="K1463" s="55">
        <v>8</v>
      </c>
      <c r="L1463" s="114"/>
    </row>
    <row r="1464" spans="3:12" ht="15">
      <c r="C1464" s="19"/>
      <c r="D1464" s="20"/>
      <c r="E1464" s="20"/>
      <c r="F1464" s="26"/>
      <c r="G1464" s="20"/>
      <c r="H1464" s="26"/>
      <c r="I1464" s="20"/>
      <c r="J1464" s="26"/>
      <c r="K1464" s="20"/>
      <c r="L1464" s="26"/>
    </row>
    <row r="1465" spans="3:12" ht="15">
      <c r="C1465" s="19"/>
      <c r="D1465" s="20"/>
      <c r="E1465" s="20"/>
      <c r="F1465" s="26"/>
      <c r="G1465" s="20"/>
      <c r="H1465" s="26"/>
      <c r="I1465" s="20"/>
      <c r="J1465" s="26"/>
      <c r="K1465" s="20"/>
      <c r="L1465" s="26"/>
    </row>
    <row r="1467" spans="3:5" ht="15">
      <c r="C1467" s="257" t="s">
        <v>186</v>
      </c>
      <c r="D1467" s="257"/>
      <c r="E1467" t="s">
        <v>354</v>
      </c>
    </row>
    <row r="1468" spans="3:12" ht="15">
      <c r="C1468" s="233"/>
      <c r="D1468" s="272" t="s">
        <v>178</v>
      </c>
      <c r="E1468" s="244" t="s">
        <v>180</v>
      </c>
      <c r="F1468" s="244"/>
      <c r="G1468" s="244" t="s">
        <v>181</v>
      </c>
      <c r="H1468" s="244"/>
      <c r="I1468" s="244" t="s">
        <v>182</v>
      </c>
      <c r="J1468" s="244"/>
      <c r="K1468" s="244" t="s">
        <v>183</v>
      </c>
      <c r="L1468" s="244"/>
    </row>
    <row r="1469" spans="3:12" ht="15">
      <c r="C1469" s="233"/>
      <c r="D1469" s="272"/>
      <c r="E1469" s="201" t="s">
        <v>129</v>
      </c>
      <c r="F1469" s="201" t="s">
        <v>179</v>
      </c>
      <c r="G1469" s="201" t="s">
        <v>129</v>
      </c>
      <c r="H1469" s="201" t="s">
        <v>179</v>
      </c>
      <c r="I1469" s="201" t="s">
        <v>129</v>
      </c>
      <c r="J1469" s="201" t="s">
        <v>179</v>
      </c>
      <c r="K1469" s="201" t="s">
        <v>129</v>
      </c>
      <c r="L1469" s="201" t="s">
        <v>179</v>
      </c>
    </row>
    <row r="1470" spans="3:12" ht="15">
      <c r="C1470" s="1" t="s">
        <v>0</v>
      </c>
      <c r="D1470" s="30">
        <v>25271940</v>
      </c>
      <c r="E1470" s="30">
        <v>5570916</v>
      </c>
      <c r="F1470" s="31">
        <f>+E1470/D1470</f>
        <v>0.22043879496390067</v>
      </c>
      <c r="G1470" s="30">
        <v>1125277</v>
      </c>
      <c r="H1470" s="31">
        <f>+G1470/D1470</f>
        <v>0.044526735976739416</v>
      </c>
      <c r="I1470" s="30">
        <v>1505102</v>
      </c>
      <c r="J1470" s="31">
        <f>+I1470/D1470</f>
        <v>0.05955625092493889</v>
      </c>
      <c r="K1470" s="30">
        <v>450000</v>
      </c>
      <c r="L1470" s="31">
        <f>+K1470/D1470</f>
        <v>0.017806310081457933</v>
      </c>
    </row>
    <row r="1471" spans="3:12" ht="15">
      <c r="C1471" s="1" t="s">
        <v>1</v>
      </c>
      <c r="D1471" s="30">
        <v>3172380</v>
      </c>
      <c r="E1471" s="30">
        <v>623322</v>
      </c>
      <c r="F1471" s="31">
        <f aca="true" t="shared" si="125" ref="F1471:F1486">+E1471/D1471</f>
        <v>0.19648402776464358</v>
      </c>
      <c r="G1471" s="30">
        <v>129077</v>
      </c>
      <c r="H1471" s="31">
        <f aca="true" t="shared" si="126" ref="H1471:H1488">+G1471/D1471</f>
        <v>0.040687748630365846</v>
      </c>
      <c r="I1471" s="30">
        <v>158777</v>
      </c>
      <c r="J1471" s="31">
        <f aca="true" t="shared" si="127" ref="J1471:J1488">+I1471/D1471</f>
        <v>0.050049804878356315</v>
      </c>
      <c r="K1471" s="30"/>
      <c r="L1471" s="31">
        <f aca="true" t="shared" si="128" ref="L1471:L1488">+K1471/D1471</f>
        <v>0</v>
      </c>
    </row>
    <row r="1472" spans="3:12" ht="15">
      <c r="C1472" s="1" t="s">
        <v>2</v>
      </c>
      <c r="D1472" s="30">
        <v>9050327</v>
      </c>
      <c r="E1472" s="30">
        <v>1813683</v>
      </c>
      <c r="F1472" s="31">
        <f t="shared" si="125"/>
        <v>0.20039972036369513</v>
      </c>
      <c r="G1472" s="30">
        <v>384137</v>
      </c>
      <c r="H1472" s="31">
        <f t="shared" si="126"/>
        <v>0.04244454371648671</v>
      </c>
      <c r="I1472" s="30">
        <v>518359</v>
      </c>
      <c r="J1472" s="31">
        <f t="shared" si="127"/>
        <v>0.057275168068512884</v>
      </c>
      <c r="K1472" s="30">
        <v>50000</v>
      </c>
      <c r="L1472" s="31">
        <f t="shared" si="128"/>
        <v>0.0055246622580598466</v>
      </c>
    </row>
    <row r="1473" spans="3:12" ht="15">
      <c r="C1473" s="1" t="s">
        <v>3</v>
      </c>
      <c r="D1473" s="30">
        <v>4235341</v>
      </c>
      <c r="E1473" s="30">
        <v>807069</v>
      </c>
      <c r="F1473" s="31">
        <f t="shared" si="125"/>
        <v>0.19055584898594943</v>
      </c>
      <c r="G1473" s="30">
        <v>187347</v>
      </c>
      <c r="H1473" s="31">
        <f t="shared" si="126"/>
        <v>0.04423421868510705</v>
      </c>
      <c r="I1473" s="30">
        <v>224897</v>
      </c>
      <c r="J1473" s="31">
        <f t="shared" si="127"/>
        <v>0.05310009276702868</v>
      </c>
      <c r="K1473" s="30">
        <v>44382</v>
      </c>
      <c r="L1473" s="31">
        <f t="shared" si="128"/>
        <v>0.01047896733698656</v>
      </c>
    </row>
    <row r="1474" spans="3:12" ht="15">
      <c r="C1474" s="1" t="s">
        <v>4</v>
      </c>
      <c r="D1474" s="30">
        <v>2906936</v>
      </c>
      <c r="E1474" s="30">
        <v>513968</v>
      </c>
      <c r="F1474" s="31">
        <f t="shared" si="125"/>
        <v>0.1768074701335014</v>
      </c>
      <c r="G1474" s="30">
        <v>134060</v>
      </c>
      <c r="H1474" s="31">
        <f t="shared" si="126"/>
        <v>0.0461172863798859</v>
      </c>
      <c r="I1474" s="30">
        <v>169914</v>
      </c>
      <c r="J1474" s="31">
        <f t="shared" si="127"/>
        <v>0.0584512352525133</v>
      </c>
      <c r="K1474" s="30">
        <v>0</v>
      </c>
      <c r="L1474" s="31">
        <f t="shared" si="128"/>
        <v>0</v>
      </c>
    </row>
    <row r="1475" spans="3:12" ht="15">
      <c r="C1475" s="1" t="s">
        <v>5</v>
      </c>
      <c r="D1475" s="30">
        <v>1808848</v>
      </c>
      <c r="E1475" s="30">
        <v>332178</v>
      </c>
      <c r="F1475" s="31">
        <f t="shared" si="125"/>
        <v>0.1836406375770656</v>
      </c>
      <c r="G1475" s="30">
        <v>98134</v>
      </c>
      <c r="H1475" s="31">
        <f t="shared" si="126"/>
        <v>0.05425220914084544</v>
      </c>
      <c r="I1475" s="30">
        <v>61838</v>
      </c>
      <c r="J1475" s="31">
        <f t="shared" si="127"/>
        <v>0.03418639929944362</v>
      </c>
      <c r="K1475" s="30"/>
      <c r="L1475" s="31">
        <f t="shared" si="128"/>
        <v>0</v>
      </c>
    </row>
    <row r="1476" spans="3:12" ht="15">
      <c r="C1476" s="1" t="s">
        <v>6</v>
      </c>
      <c r="D1476" s="30">
        <v>6973842</v>
      </c>
      <c r="E1476" s="30">
        <v>1575148</v>
      </c>
      <c r="F1476" s="31">
        <f t="shared" si="125"/>
        <v>0.22586516872622006</v>
      </c>
      <c r="G1476" s="30">
        <v>344242</v>
      </c>
      <c r="H1476" s="31">
        <f t="shared" si="126"/>
        <v>0.04936188689104227</v>
      </c>
      <c r="I1476" s="30">
        <v>445480</v>
      </c>
      <c r="J1476" s="31">
        <f t="shared" si="127"/>
        <v>0.0638787055972877</v>
      </c>
      <c r="K1476" s="30">
        <v>24187</v>
      </c>
      <c r="L1476" s="31">
        <f t="shared" si="128"/>
        <v>0.0034682460543270124</v>
      </c>
    </row>
    <row r="1477" spans="3:12" ht="15">
      <c r="C1477" s="1" t="s">
        <v>7</v>
      </c>
      <c r="D1477" s="30">
        <v>7729323</v>
      </c>
      <c r="E1477" s="30">
        <v>1754519</v>
      </c>
      <c r="F1477" s="31">
        <f t="shared" si="125"/>
        <v>0.22699517150467124</v>
      </c>
      <c r="G1477" s="30">
        <v>388698</v>
      </c>
      <c r="H1477" s="31">
        <f t="shared" si="126"/>
        <v>0.05028875103291711</v>
      </c>
      <c r="I1477" s="30">
        <v>374877</v>
      </c>
      <c r="J1477" s="31">
        <f t="shared" si="127"/>
        <v>0.0485006254752195</v>
      </c>
      <c r="K1477" s="30">
        <v>291106</v>
      </c>
      <c r="L1477" s="31">
        <f t="shared" si="128"/>
        <v>0.03766254819471253</v>
      </c>
    </row>
    <row r="1478" spans="3:12" ht="15">
      <c r="C1478" s="1" t="s">
        <v>8</v>
      </c>
      <c r="D1478" s="30">
        <v>2445983</v>
      </c>
      <c r="E1478" s="30">
        <v>598197</v>
      </c>
      <c r="F1478" s="31">
        <f t="shared" si="125"/>
        <v>0.2445630243546255</v>
      </c>
      <c r="G1478" s="30">
        <v>126248</v>
      </c>
      <c r="H1478" s="31">
        <f t="shared" si="126"/>
        <v>0.05161442250416295</v>
      </c>
      <c r="I1478" s="30">
        <v>98511</v>
      </c>
      <c r="J1478" s="31">
        <f t="shared" si="127"/>
        <v>0.04027460534271906</v>
      </c>
      <c r="K1478" s="30">
        <v>0</v>
      </c>
      <c r="L1478" s="31">
        <f t="shared" si="128"/>
        <v>0</v>
      </c>
    </row>
    <row r="1479" spans="3:12" ht="15">
      <c r="C1479" s="1" t="s">
        <v>9</v>
      </c>
      <c r="D1479" s="30">
        <v>1146786</v>
      </c>
      <c r="E1479" s="30">
        <v>240011</v>
      </c>
      <c r="F1479" s="31">
        <f t="shared" si="125"/>
        <v>0.20929013782867945</v>
      </c>
      <c r="G1479" s="30">
        <v>62799</v>
      </c>
      <c r="H1479" s="31">
        <f t="shared" si="126"/>
        <v>0.05476087081635109</v>
      </c>
      <c r="I1479" s="30">
        <v>35734</v>
      </c>
      <c r="J1479" s="31">
        <f t="shared" si="127"/>
        <v>0.031160129265617124</v>
      </c>
      <c r="K1479" s="30">
        <v>0</v>
      </c>
      <c r="L1479" s="31">
        <f t="shared" si="128"/>
        <v>0</v>
      </c>
    </row>
    <row r="1480" spans="3:12" ht="15">
      <c r="C1480" s="1" t="s">
        <v>10</v>
      </c>
      <c r="D1480" s="30">
        <v>332452</v>
      </c>
      <c r="E1480" s="30">
        <v>71442</v>
      </c>
      <c r="F1480" s="31">
        <f t="shared" si="125"/>
        <v>0.2148941802124818</v>
      </c>
      <c r="G1480" s="30">
        <v>40455</v>
      </c>
      <c r="H1480" s="31">
        <f t="shared" si="126"/>
        <v>0.12168673973987222</v>
      </c>
      <c r="I1480" s="30">
        <v>18285</v>
      </c>
      <c r="J1480" s="31">
        <f t="shared" si="127"/>
        <v>0.055000421113423896</v>
      </c>
      <c r="K1480" s="30"/>
      <c r="L1480" s="31">
        <f t="shared" si="128"/>
        <v>0</v>
      </c>
    </row>
    <row r="1481" spans="3:12" ht="15">
      <c r="C1481" s="1" t="s">
        <v>11</v>
      </c>
      <c r="D1481" s="30">
        <v>7182747</v>
      </c>
      <c r="E1481" s="30">
        <v>1563425</v>
      </c>
      <c r="F1481" s="31">
        <f t="shared" si="125"/>
        <v>0.21766393832331837</v>
      </c>
      <c r="G1481" s="30">
        <v>330042</v>
      </c>
      <c r="H1481" s="31">
        <f t="shared" si="126"/>
        <v>0.04594927261116116</v>
      </c>
      <c r="I1481" s="30">
        <v>330895</v>
      </c>
      <c r="J1481" s="31">
        <f t="shared" si="127"/>
        <v>0.04606802940434906</v>
      </c>
      <c r="K1481" s="30">
        <v>356430</v>
      </c>
      <c r="L1481" s="31">
        <f t="shared" si="128"/>
        <v>0.04962307596244167</v>
      </c>
    </row>
    <row r="1482" spans="3:12" ht="15">
      <c r="C1482" s="1" t="s">
        <v>12</v>
      </c>
      <c r="D1482" s="30">
        <v>1288575</v>
      </c>
      <c r="E1482" s="30">
        <v>233153</v>
      </c>
      <c r="F1482" s="31">
        <f t="shared" si="125"/>
        <v>0.18093863376210154</v>
      </c>
      <c r="G1482" s="30">
        <v>76701</v>
      </c>
      <c r="H1482" s="31">
        <f t="shared" si="126"/>
        <v>0.059523892672137826</v>
      </c>
      <c r="I1482" s="30">
        <v>60156</v>
      </c>
      <c r="J1482" s="31">
        <f t="shared" si="127"/>
        <v>0.046684127815610266</v>
      </c>
      <c r="K1482" s="30">
        <v>5187</v>
      </c>
      <c r="L1482" s="31">
        <f t="shared" si="128"/>
        <v>0.004025376869798033</v>
      </c>
    </row>
    <row r="1483" spans="3:12" ht="15">
      <c r="C1483" s="1" t="s">
        <v>13</v>
      </c>
      <c r="D1483" s="30">
        <v>1967064</v>
      </c>
      <c r="E1483" s="30">
        <v>358704</v>
      </c>
      <c r="F1483" s="31">
        <f t="shared" si="125"/>
        <v>0.18235502251070632</v>
      </c>
      <c r="G1483" s="30">
        <v>88785</v>
      </c>
      <c r="H1483" s="31">
        <f t="shared" si="126"/>
        <v>0.04513579629335904</v>
      </c>
      <c r="I1483" s="30">
        <v>91105</v>
      </c>
      <c r="J1483" s="31">
        <f t="shared" si="127"/>
        <v>0.046315219026935577</v>
      </c>
      <c r="K1483" s="30">
        <v>51485</v>
      </c>
      <c r="L1483" s="31">
        <f t="shared" si="128"/>
        <v>0.026173525619908655</v>
      </c>
    </row>
    <row r="1484" spans="3:12" ht="15">
      <c r="C1484" s="1" t="s">
        <v>14</v>
      </c>
      <c r="D1484" s="30">
        <v>3195477</v>
      </c>
      <c r="E1484" s="30">
        <v>751353</v>
      </c>
      <c r="F1484" s="31">
        <f t="shared" si="125"/>
        <v>0.23513015427743653</v>
      </c>
      <c r="G1484" s="30">
        <v>170592</v>
      </c>
      <c r="H1484" s="31">
        <f t="shared" si="126"/>
        <v>0.053385457006888175</v>
      </c>
      <c r="I1484" s="30">
        <v>185494</v>
      </c>
      <c r="J1484" s="31">
        <f t="shared" si="127"/>
        <v>0.05804892352534535</v>
      </c>
      <c r="K1484" s="30">
        <v>0</v>
      </c>
      <c r="L1484" s="31">
        <f t="shared" si="128"/>
        <v>0</v>
      </c>
    </row>
    <row r="1485" spans="3:12" ht="15">
      <c r="C1485" s="1" t="s">
        <v>15</v>
      </c>
      <c r="D1485" s="30">
        <v>905158</v>
      </c>
      <c r="E1485" s="30">
        <v>223927</v>
      </c>
      <c r="F1485" s="31">
        <f t="shared" si="125"/>
        <v>0.24738995843819533</v>
      </c>
      <c r="G1485" s="30">
        <v>57219</v>
      </c>
      <c r="H1485" s="31">
        <f t="shared" si="126"/>
        <v>0.06321437804228654</v>
      </c>
      <c r="I1485" s="30">
        <v>32190</v>
      </c>
      <c r="J1485" s="31">
        <f t="shared" si="127"/>
        <v>0.03556285201036725</v>
      </c>
      <c r="K1485" s="30">
        <v>129446</v>
      </c>
      <c r="L1485" s="31">
        <f t="shared" si="128"/>
        <v>0.14300928677645228</v>
      </c>
    </row>
    <row r="1486" spans="3:12" ht="15">
      <c r="C1486" s="1" t="s">
        <v>16</v>
      </c>
      <c r="D1486" s="30">
        <v>1146629</v>
      </c>
      <c r="E1486" s="30">
        <v>258034</v>
      </c>
      <c r="F1486" s="31">
        <f t="shared" si="125"/>
        <v>0.22503704336799435</v>
      </c>
      <c r="G1486" s="30">
        <v>66839</v>
      </c>
      <c r="H1486" s="31">
        <f t="shared" si="126"/>
        <v>0.05829174039728631</v>
      </c>
      <c r="I1486" s="30">
        <v>79060</v>
      </c>
      <c r="J1486" s="31">
        <f t="shared" si="127"/>
        <v>0.06894993934393776</v>
      </c>
      <c r="K1486" s="30">
        <v>0</v>
      </c>
      <c r="L1486" s="31">
        <f t="shared" si="128"/>
        <v>0</v>
      </c>
    </row>
    <row r="1487" spans="3:12" ht="15">
      <c r="C1487" s="1"/>
      <c r="D1487" s="30"/>
      <c r="E1487" s="30"/>
      <c r="F1487" s="31"/>
      <c r="G1487" s="30"/>
      <c r="H1487" s="31"/>
      <c r="I1487" s="30"/>
      <c r="J1487" s="31"/>
      <c r="K1487" s="30"/>
      <c r="L1487" s="31"/>
    </row>
    <row r="1488" spans="3:12" ht="15">
      <c r="C1488" s="1" t="s">
        <v>17</v>
      </c>
      <c r="D1488" s="30">
        <f>SUM(D1470:D1486)</f>
        <v>80759808</v>
      </c>
      <c r="E1488" s="30">
        <f>SUM(E1470:E1486)</f>
        <v>17289049</v>
      </c>
      <c r="F1488" s="31">
        <f>+E1488/D1488</f>
        <v>0.21407986754995753</v>
      </c>
      <c r="G1488" s="30">
        <f>SUM(G1470:G1486)</f>
        <v>3810652</v>
      </c>
      <c r="H1488" s="31">
        <f t="shared" si="126"/>
        <v>0.04718500568995904</v>
      </c>
      <c r="I1488" s="30">
        <f>SUM(I1470:I1486)</f>
        <v>4390674</v>
      </c>
      <c r="J1488" s="31">
        <f t="shared" si="127"/>
        <v>0.054367068331811784</v>
      </c>
      <c r="K1488" s="30">
        <f>SUM(K1470:K1486)</f>
        <v>1402223</v>
      </c>
      <c r="L1488" s="31">
        <f t="shared" si="128"/>
        <v>0.017362881793874498</v>
      </c>
    </row>
    <row r="1489" spans="3:12" ht="15">
      <c r="C1489" s="19"/>
      <c r="D1489" s="20"/>
      <c r="E1489" s="20"/>
      <c r="F1489" s="26"/>
      <c r="G1489" s="20"/>
      <c r="H1489" s="26"/>
      <c r="I1489" s="20"/>
      <c r="J1489" s="26"/>
      <c r="K1489" s="20">
        <v>9</v>
      </c>
      <c r="L1489" s="26"/>
    </row>
    <row r="1490" spans="3:12" ht="15">
      <c r="C1490" s="19"/>
      <c r="D1490" s="20"/>
      <c r="E1490" s="20"/>
      <c r="F1490" s="26"/>
      <c r="G1490" s="20"/>
      <c r="H1490" s="26"/>
      <c r="I1490" s="20"/>
      <c r="J1490" s="26"/>
      <c r="K1490" s="20"/>
      <c r="L1490" s="26"/>
    </row>
    <row r="1491" spans="3:12" ht="15">
      <c r="C1491" s="19"/>
      <c r="D1491" s="20"/>
      <c r="E1491" s="20"/>
      <c r="F1491" s="26"/>
      <c r="G1491" s="20"/>
      <c r="H1491" s="26"/>
      <c r="I1491" s="20"/>
      <c r="J1491" s="26"/>
      <c r="K1491" s="20"/>
      <c r="L1491" s="26"/>
    </row>
    <row r="1493" spans="3:5" ht="15">
      <c r="C1493" s="257" t="s">
        <v>187</v>
      </c>
      <c r="D1493" s="257"/>
      <c r="E1493" t="s">
        <v>354</v>
      </c>
    </row>
    <row r="1494" spans="3:12" ht="15">
      <c r="C1494" s="233"/>
      <c r="D1494" s="272" t="s">
        <v>178</v>
      </c>
      <c r="E1494" s="244" t="s">
        <v>180</v>
      </c>
      <c r="F1494" s="244"/>
      <c r="G1494" s="244" t="s">
        <v>181</v>
      </c>
      <c r="H1494" s="244"/>
      <c r="I1494" s="244" t="s">
        <v>182</v>
      </c>
      <c r="J1494" s="244"/>
      <c r="K1494" s="244" t="s">
        <v>183</v>
      </c>
      <c r="L1494" s="244"/>
    </row>
    <row r="1495" spans="3:12" ht="15">
      <c r="C1495" s="233"/>
      <c r="D1495" s="272"/>
      <c r="E1495" s="201" t="s">
        <v>129</v>
      </c>
      <c r="F1495" s="201" t="s">
        <v>179</v>
      </c>
      <c r="G1495" s="201" t="s">
        <v>129</v>
      </c>
      <c r="H1495" s="201" t="s">
        <v>179</v>
      </c>
      <c r="I1495" s="201" t="s">
        <v>129</v>
      </c>
      <c r="J1495" s="201" t="s">
        <v>179</v>
      </c>
      <c r="K1495" s="201" t="s">
        <v>129</v>
      </c>
      <c r="L1495" s="201" t="s">
        <v>179</v>
      </c>
    </row>
    <row r="1496" spans="3:12" ht="15">
      <c r="C1496" s="1" t="s">
        <v>0</v>
      </c>
      <c r="D1496" s="30">
        <v>28534752</v>
      </c>
      <c r="E1496" s="30">
        <v>5613961</v>
      </c>
      <c r="F1496" s="31">
        <f>+E1496/D1496</f>
        <v>0.1967411877278625</v>
      </c>
      <c r="G1496" s="30">
        <v>1189615</v>
      </c>
      <c r="H1496" s="31">
        <f>+G1496/D1496</f>
        <v>0.041690041672694404</v>
      </c>
      <c r="I1496" s="30">
        <v>1858986</v>
      </c>
      <c r="J1496" s="31">
        <f>+I1496/D1496</f>
        <v>0.0651481393635382</v>
      </c>
      <c r="K1496" s="30">
        <v>450000</v>
      </c>
      <c r="L1496" s="31">
        <f>+K1496/D1496</f>
        <v>0.015770243946749564</v>
      </c>
    </row>
    <row r="1497" spans="3:12" ht="15">
      <c r="C1497" s="1" t="s">
        <v>1</v>
      </c>
      <c r="D1497" s="30">
        <v>3475363</v>
      </c>
      <c r="E1497" s="30">
        <v>676606</v>
      </c>
      <c r="F1497" s="31">
        <f aca="true" t="shared" si="129" ref="F1497:F1512">+E1497/D1497</f>
        <v>0.19468642556187657</v>
      </c>
      <c r="G1497" s="30">
        <v>139753</v>
      </c>
      <c r="H1497" s="31">
        <f aca="true" t="shared" si="130" ref="H1497:H1514">+G1497/D1497</f>
        <v>0.04021249003341521</v>
      </c>
      <c r="I1497" s="30">
        <v>199998</v>
      </c>
      <c r="J1497" s="31">
        <f aca="true" t="shared" si="131" ref="J1497:J1514">+I1497/D1497</f>
        <v>0.05754736987186662</v>
      </c>
      <c r="K1497" s="30"/>
      <c r="L1497" s="31">
        <f aca="true" t="shared" si="132" ref="L1497:L1514">+K1497/D1497</f>
        <v>0</v>
      </c>
    </row>
    <row r="1498" spans="3:12" ht="15">
      <c r="C1498" s="1" t="s">
        <v>2</v>
      </c>
      <c r="D1498" s="30">
        <v>10091314</v>
      </c>
      <c r="E1498" s="30">
        <v>1902961</v>
      </c>
      <c r="F1498" s="31">
        <f t="shared" si="129"/>
        <v>0.18857415397043437</v>
      </c>
      <c r="G1498" s="30">
        <v>405288</v>
      </c>
      <c r="H1498" s="31">
        <f t="shared" si="130"/>
        <v>0.040162064127625005</v>
      </c>
      <c r="I1498" s="30">
        <v>747614</v>
      </c>
      <c r="J1498" s="31">
        <f t="shared" si="131"/>
        <v>0.07408490113378693</v>
      </c>
      <c r="K1498" s="30">
        <v>150000</v>
      </c>
      <c r="L1498" s="31">
        <f t="shared" si="132"/>
        <v>0.014864268419355496</v>
      </c>
    </row>
    <row r="1499" spans="3:12" ht="15">
      <c r="C1499" s="1" t="s">
        <v>3</v>
      </c>
      <c r="D1499" s="30">
        <v>4633766</v>
      </c>
      <c r="E1499" s="30">
        <v>816912</v>
      </c>
      <c r="F1499" s="31">
        <f t="shared" si="129"/>
        <v>0.1762954797458482</v>
      </c>
      <c r="G1499" s="30">
        <v>202518</v>
      </c>
      <c r="H1499" s="31">
        <f t="shared" si="130"/>
        <v>0.043704839648786756</v>
      </c>
      <c r="I1499" s="30">
        <v>276860</v>
      </c>
      <c r="J1499" s="31">
        <f t="shared" si="131"/>
        <v>0.05974837745367375</v>
      </c>
      <c r="K1499" s="30">
        <v>44427</v>
      </c>
      <c r="L1499" s="31">
        <f t="shared" si="132"/>
        <v>0.009587665842427089</v>
      </c>
    </row>
    <row r="1500" spans="3:12" ht="15">
      <c r="C1500" s="1" t="s">
        <v>4</v>
      </c>
      <c r="D1500" s="30">
        <v>3200287</v>
      </c>
      <c r="E1500" s="30">
        <v>519372</v>
      </c>
      <c r="F1500" s="31">
        <f t="shared" si="129"/>
        <v>0.16228919468785144</v>
      </c>
      <c r="G1500" s="30">
        <v>162154</v>
      </c>
      <c r="H1500" s="31">
        <f t="shared" si="130"/>
        <v>0.05066858066167191</v>
      </c>
      <c r="I1500" s="30">
        <v>201941</v>
      </c>
      <c r="J1500" s="31">
        <f t="shared" si="131"/>
        <v>0.06310090313774984</v>
      </c>
      <c r="K1500" s="30">
        <v>0</v>
      </c>
      <c r="L1500" s="31">
        <f t="shared" si="132"/>
        <v>0</v>
      </c>
    </row>
    <row r="1501" spans="3:12" ht="15">
      <c r="C1501" s="1" t="s">
        <v>5</v>
      </c>
      <c r="D1501" s="30">
        <v>2129413</v>
      </c>
      <c r="E1501" s="30">
        <v>376601</v>
      </c>
      <c r="F1501" s="31">
        <f t="shared" si="129"/>
        <v>0.17685672060797974</v>
      </c>
      <c r="G1501" s="30">
        <v>111031</v>
      </c>
      <c r="H1501" s="31">
        <f t="shared" si="130"/>
        <v>0.052141599586364884</v>
      </c>
      <c r="I1501" s="30">
        <v>103020</v>
      </c>
      <c r="J1501" s="31">
        <f t="shared" si="131"/>
        <v>0.04837952994557655</v>
      </c>
      <c r="K1501" s="30">
        <v>39119</v>
      </c>
      <c r="L1501" s="31">
        <f t="shared" si="132"/>
        <v>0.018370790447883995</v>
      </c>
    </row>
    <row r="1502" spans="3:12" ht="15">
      <c r="C1502" s="1" t="s">
        <v>6</v>
      </c>
      <c r="D1502" s="30">
        <v>7832080</v>
      </c>
      <c r="E1502" s="30">
        <v>1534893</v>
      </c>
      <c r="F1502" s="31">
        <f t="shared" si="129"/>
        <v>0.19597514325696366</v>
      </c>
      <c r="G1502" s="30">
        <v>367182</v>
      </c>
      <c r="H1502" s="31">
        <f t="shared" si="130"/>
        <v>0.046881798960174054</v>
      </c>
      <c r="I1502" s="30">
        <v>525251</v>
      </c>
      <c r="J1502" s="31">
        <f t="shared" si="131"/>
        <v>0.06706404939683966</v>
      </c>
      <c r="K1502" s="30"/>
      <c r="L1502" s="31">
        <f t="shared" si="132"/>
        <v>0</v>
      </c>
    </row>
    <row r="1503" spans="3:12" ht="15">
      <c r="C1503" s="1" t="s">
        <v>7</v>
      </c>
      <c r="D1503" s="30">
        <v>9111548</v>
      </c>
      <c r="E1503" s="30">
        <v>1833521</v>
      </c>
      <c r="F1503" s="31">
        <f t="shared" si="129"/>
        <v>0.2012304605101131</v>
      </c>
      <c r="G1503" s="30">
        <v>359712</v>
      </c>
      <c r="H1503" s="31">
        <f t="shared" si="130"/>
        <v>0.039478692314412436</v>
      </c>
      <c r="I1503" s="30">
        <v>452538</v>
      </c>
      <c r="J1503" s="31">
        <f t="shared" si="131"/>
        <v>0.04966642331248214</v>
      </c>
      <c r="K1503" s="30">
        <v>464404</v>
      </c>
      <c r="L1503" s="31">
        <f t="shared" si="132"/>
        <v>0.05096872671910415</v>
      </c>
    </row>
    <row r="1504" spans="3:12" ht="15">
      <c r="C1504" s="1" t="s">
        <v>8</v>
      </c>
      <c r="D1504" s="30">
        <v>2645714</v>
      </c>
      <c r="E1504" s="30">
        <v>529506</v>
      </c>
      <c r="F1504" s="31">
        <f t="shared" si="129"/>
        <v>0.2001372786325355</v>
      </c>
      <c r="G1504" s="30">
        <v>140654</v>
      </c>
      <c r="H1504" s="31">
        <f t="shared" si="130"/>
        <v>0.05316296470442383</v>
      </c>
      <c r="I1504" s="30">
        <v>125884</v>
      </c>
      <c r="J1504" s="31">
        <f t="shared" si="131"/>
        <v>0.04758035071062103</v>
      </c>
      <c r="K1504" s="30">
        <v>0</v>
      </c>
      <c r="L1504" s="31">
        <f t="shared" si="132"/>
        <v>0</v>
      </c>
    </row>
    <row r="1505" spans="3:12" ht="15">
      <c r="C1505" s="1" t="s">
        <v>9</v>
      </c>
      <c r="D1505" s="30">
        <v>1315068</v>
      </c>
      <c r="E1505" s="30">
        <v>255259</v>
      </c>
      <c r="F1505" s="31">
        <f t="shared" si="129"/>
        <v>0.19410327070539318</v>
      </c>
      <c r="G1505" s="30">
        <v>57772</v>
      </c>
      <c r="H1505" s="31">
        <f t="shared" si="130"/>
        <v>0.04393080814071972</v>
      </c>
      <c r="I1505" s="30">
        <v>42759</v>
      </c>
      <c r="J1505" s="31">
        <f t="shared" si="131"/>
        <v>0.03251466844300067</v>
      </c>
      <c r="K1505" s="30">
        <v>0</v>
      </c>
      <c r="L1505" s="31">
        <f t="shared" si="132"/>
        <v>0</v>
      </c>
    </row>
    <row r="1506" spans="3:12" ht="15">
      <c r="C1506" s="1" t="s">
        <v>10</v>
      </c>
      <c r="D1506" s="30">
        <v>354086</v>
      </c>
      <c r="E1506" s="30">
        <v>73228</v>
      </c>
      <c r="F1506" s="31">
        <f t="shared" si="129"/>
        <v>0.20680851544540027</v>
      </c>
      <c r="G1506" s="30">
        <v>37692</v>
      </c>
      <c r="H1506" s="31">
        <f t="shared" si="130"/>
        <v>0.10644871584869213</v>
      </c>
      <c r="I1506" s="30">
        <v>21109</v>
      </c>
      <c r="J1506" s="31">
        <f t="shared" si="131"/>
        <v>0.059615460650802345</v>
      </c>
      <c r="K1506" s="30"/>
      <c r="L1506" s="31">
        <f t="shared" si="132"/>
        <v>0</v>
      </c>
    </row>
    <row r="1507" spans="3:12" ht="15">
      <c r="C1507" s="1" t="s">
        <v>11</v>
      </c>
      <c r="D1507" s="30">
        <v>8189368</v>
      </c>
      <c r="E1507" s="30">
        <v>1592402</v>
      </c>
      <c r="F1507" s="31">
        <f t="shared" si="129"/>
        <v>0.19444748361534125</v>
      </c>
      <c r="G1507" s="30">
        <v>323882</v>
      </c>
      <c r="H1507" s="31">
        <f t="shared" si="130"/>
        <v>0.03954908364113079</v>
      </c>
      <c r="I1507" s="30">
        <v>423369</v>
      </c>
      <c r="J1507" s="31">
        <f t="shared" si="131"/>
        <v>0.05169739594068797</v>
      </c>
      <c r="K1507" s="30">
        <v>395533</v>
      </c>
      <c r="L1507" s="31">
        <f t="shared" si="132"/>
        <v>0.04829835464714737</v>
      </c>
    </row>
    <row r="1508" spans="3:12" ht="15">
      <c r="C1508" s="1" t="s">
        <v>12</v>
      </c>
      <c r="D1508" s="30">
        <v>1451733</v>
      </c>
      <c r="E1508" s="30">
        <v>217213</v>
      </c>
      <c r="F1508" s="31">
        <f t="shared" si="129"/>
        <v>0.1496232433925522</v>
      </c>
      <c r="G1508" s="30">
        <v>80781</v>
      </c>
      <c r="H1508" s="31">
        <f t="shared" si="130"/>
        <v>0.05564452967591148</v>
      </c>
      <c r="I1508" s="30">
        <v>59681</v>
      </c>
      <c r="J1508" s="31">
        <f t="shared" si="131"/>
        <v>0.04111017659583408</v>
      </c>
      <c r="K1508" s="30">
        <v>0</v>
      </c>
      <c r="L1508" s="31">
        <f t="shared" si="132"/>
        <v>0</v>
      </c>
    </row>
    <row r="1509" spans="3:12" ht="15">
      <c r="C1509" s="1" t="s">
        <v>13</v>
      </c>
      <c r="D1509" s="30">
        <v>2133624</v>
      </c>
      <c r="E1509" s="30">
        <v>360697</v>
      </c>
      <c r="F1509" s="31">
        <f t="shared" si="129"/>
        <v>0.1690536851853935</v>
      </c>
      <c r="G1509" s="30">
        <v>91144</v>
      </c>
      <c r="H1509" s="31">
        <f t="shared" si="130"/>
        <v>0.04271792968208082</v>
      </c>
      <c r="I1509" s="30">
        <v>109285</v>
      </c>
      <c r="J1509" s="31">
        <f t="shared" si="131"/>
        <v>0.05122036497527212</v>
      </c>
      <c r="K1509" s="30">
        <v>60083</v>
      </c>
      <c r="L1509" s="31">
        <f t="shared" si="132"/>
        <v>0.028160069440538726</v>
      </c>
    </row>
    <row r="1510" spans="3:12" ht="15">
      <c r="C1510" s="1" t="s">
        <v>14</v>
      </c>
      <c r="D1510" s="30">
        <v>3642461</v>
      </c>
      <c r="E1510" s="30">
        <v>720927</v>
      </c>
      <c r="F1510" s="31">
        <f t="shared" si="129"/>
        <v>0.19792305257352102</v>
      </c>
      <c r="G1510" s="30">
        <v>198227</v>
      </c>
      <c r="H1510" s="31">
        <f t="shared" si="130"/>
        <v>0.05442117293774731</v>
      </c>
      <c r="I1510" s="30">
        <v>226974</v>
      </c>
      <c r="J1510" s="31">
        <f t="shared" si="131"/>
        <v>0.06231336450822672</v>
      </c>
      <c r="K1510" s="30">
        <v>0</v>
      </c>
      <c r="L1510" s="31">
        <f t="shared" si="132"/>
        <v>0</v>
      </c>
    </row>
    <row r="1511" spans="3:12" ht="15">
      <c r="C1511" s="1" t="s">
        <v>15</v>
      </c>
      <c r="D1511" s="30">
        <v>1016556</v>
      </c>
      <c r="E1511" s="30">
        <v>220875</v>
      </c>
      <c r="F1511" s="31">
        <f t="shared" si="129"/>
        <v>0.21727774957798685</v>
      </c>
      <c r="G1511" s="30">
        <v>63151</v>
      </c>
      <c r="H1511" s="31">
        <f t="shared" si="130"/>
        <v>0.0621224998917915</v>
      </c>
      <c r="I1511" s="30">
        <v>37447</v>
      </c>
      <c r="J1511" s="31">
        <f t="shared" si="131"/>
        <v>0.03683712456569043</v>
      </c>
      <c r="K1511" s="30">
        <v>18492</v>
      </c>
      <c r="L1511" s="31">
        <f t="shared" si="132"/>
        <v>0.018190832575873832</v>
      </c>
    </row>
    <row r="1512" spans="3:12" ht="15">
      <c r="C1512" s="1" t="s">
        <v>16</v>
      </c>
      <c r="D1512" s="30">
        <v>1320757</v>
      </c>
      <c r="E1512" s="30">
        <v>238502</v>
      </c>
      <c r="F1512" s="31">
        <f t="shared" si="129"/>
        <v>0.18057977356924854</v>
      </c>
      <c r="G1512" s="30">
        <v>104286</v>
      </c>
      <c r="H1512" s="31">
        <f t="shared" si="130"/>
        <v>0.07895926351327306</v>
      </c>
      <c r="I1512" s="30">
        <v>97396</v>
      </c>
      <c r="J1512" s="31">
        <f t="shared" si="131"/>
        <v>0.07374255824500646</v>
      </c>
      <c r="K1512" s="30">
        <v>0</v>
      </c>
      <c r="L1512" s="31">
        <f t="shared" si="132"/>
        <v>0</v>
      </c>
    </row>
    <row r="1513" spans="3:12" ht="15">
      <c r="C1513" s="1"/>
      <c r="D1513" s="30"/>
      <c r="E1513" s="30"/>
      <c r="F1513" s="31"/>
      <c r="G1513" s="30"/>
      <c r="H1513" s="31"/>
      <c r="I1513" s="30"/>
      <c r="J1513" s="31"/>
      <c r="K1513" s="30"/>
      <c r="L1513" s="31"/>
    </row>
    <row r="1514" spans="3:12" ht="15">
      <c r="C1514" s="1" t="s">
        <v>17</v>
      </c>
      <c r="D1514" s="30">
        <f>SUM(D1496:D1512)</f>
        <v>91077890</v>
      </c>
      <c r="E1514" s="30">
        <f>SUM(E1496:E1512)</f>
        <v>17483436</v>
      </c>
      <c r="F1514" s="31">
        <f>+E1514/D1514</f>
        <v>0.19196136405882921</v>
      </c>
      <c r="G1514" s="30">
        <f>SUM(G1496:G1512)</f>
        <v>4034842</v>
      </c>
      <c r="H1514" s="31">
        <f t="shared" si="130"/>
        <v>0.04430100433815496</v>
      </c>
      <c r="I1514" s="30">
        <f>SUM(I1496:I1512)</f>
        <v>5510112</v>
      </c>
      <c r="J1514" s="31">
        <f t="shared" si="131"/>
        <v>0.060498898250717054</v>
      </c>
      <c r="K1514" s="30">
        <f>SUM(K1496:K1512)</f>
        <v>1622058</v>
      </c>
      <c r="L1514" s="31">
        <f t="shared" si="132"/>
        <v>0.017809569369690054</v>
      </c>
    </row>
    <row r="1515" spans="3:12" ht="15">
      <c r="C1515" s="19"/>
      <c r="D1515" s="20"/>
      <c r="E1515" s="20"/>
      <c r="F1515" s="26"/>
      <c r="G1515" s="20"/>
      <c r="H1515" s="26"/>
      <c r="I1515" s="20"/>
      <c r="J1515" s="26"/>
      <c r="K1515" s="20">
        <v>7</v>
      </c>
      <c r="L1515" s="26"/>
    </row>
    <row r="1516" spans="3:12" ht="15">
      <c r="C1516" s="19"/>
      <c r="D1516" s="20"/>
      <c r="E1516" s="20"/>
      <c r="F1516" s="26"/>
      <c r="G1516" s="20"/>
      <c r="H1516" s="26"/>
      <c r="I1516" s="20"/>
      <c r="J1516" s="26"/>
      <c r="K1516" s="20"/>
      <c r="L1516" s="26"/>
    </row>
    <row r="1517" spans="3:12" ht="15">
      <c r="C1517" s="19"/>
      <c r="D1517" s="20"/>
      <c r="E1517" s="20"/>
      <c r="F1517" s="26"/>
      <c r="G1517" s="20"/>
      <c r="H1517" s="26"/>
      <c r="I1517" s="20"/>
      <c r="J1517" s="26"/>
      <c r="K1517" s="20"/>
      <c r="L1517" s="26"/>
    </row>
    <row r="1518" spans="3:12" ht="15">
      <c r="C1518" s="19"/>
      <c r="D1518" s="20"/>
      <c r="E1518" s="20"/>
      <c r="F1518" s="26"/>
      <c r="G1518" s="20"/>
      <c r="H1518" s="26"/>
      <c r="I1518" s="20"/>
      <c r="J1518" s="26"/>
      <c r="K1518" s="20"/>
      <c r="L1518" s="26"/>
    </row>
    <row r="1519" spans="3:12" ht="15">
      <c r="C1519" s="19"/>
      <c r="D1519" s="20"/>
      <c r="E1519" s="20"/>
      <c r="F1519" s="26"/>
      <c r="G1519" s="20"/>
      <c r="H1519" s="26"/>
      <c r="I1519" s="20"/>
      <c r="J1519" s="26"/>
      <c r="K1519" s="20"/>
      <c r="L1519" s="26"/>
    </row>
    <row r="1520" spans="3:12" ht="15">
      <c r="C1520" s="19"/>
      <c r="D1520" s="20"/>
      <c r="E1520" s="20"/>
      <c r="F1520" s="26"/>
      <c r="G1520" s="20"/>
      <c r="H1520" s="26"/>
      <c r="I1520" s="20"/>
      <c r="J1520" s="26"/>
      <c r="K1520" s="20"/>
      <c r="L1520" s="26"/>
    </row>
    <row r="1521" spans="3:12" ht="15">
      <c r="C1521" s="19"/>
      <c r="D1521" s="20"/>
      <c r="E1521" s="20"/>
      <c r="F1521" s="26"/>
      <c r="G1521" s="20"/>
      <c r="H1521" s="26"/>
      <c r="I1521" s="20"/>
      <c r="J1521" s="26"/>
      <c r="K1521" s="20"/>
      <c r="L1521" s="26"/>
    </row>
    <row r="1522" spans="3:12" ht="15">
      <c r="C1522" s="19"/>
      <c r="D1522" s="20"/>
      <c r="E1522" s="20"/>
      <c r="F1522" s="26"/>
      <c r="G1522" s="20"/>
      <c r="H1522" s="26"/>
      <c r="I1522" s="20"/>
      <c r="J1522" s="26"/>
      <c r="K1522" s="20"/>
      <c r="L1522" s="26"/>
    </row>
    <row r="1523" spans="3:12" ht="15">
      <c r="C1523" s="19"/>
      <c r="D1523" s="20"/>
      <c r="E1523" s="20"/>
      <c r="F1523" s="26"/>
      <c r="G1523" s="20"/>
      <c r="H1523" s="26"/>
      <c r="I1523" s="20"/>
      <c r="J1523" s="229" t="s">
        <v>499</v>
      </c>
      <c r="K1523" s="20"/>
      <c r="L1523" s="26"/>
    </row>
    <row r="1524" spans="3:12" ht="15">
      <c r="C1524" s="19"/>
      <c r="D1524" s="20"/>
      <c r="E1524" s="20"/>
      <c r="F1524" s="26"/>
      <c r="G1524" s="20"/>
      <c r="H1524" s="26"/>
      <c r="I1524" s="20"/>
      <c r="J1524" s="26"/>
      <c r="K1524" s="20"/>
      <c r="L1524" s="26"/>
    </row>
    <row r="1525" spans="3:12" ht="15">
      <c r="C1525" s="19"/>
      <c r="D1525" s="20"/>
      <c r="E1525" s="20"/>
      <c r="F1525" s="26"/>
      <c r="G1525" s="20"/>
      <c r="H1525" s="26"/>
      <c r="I1525" s="20"/>
      <c r="J1525" s="26"/>
      <c r="K1525" s="20"/>
      <c r="L1525" s="26"/>
    </row>
    <row r="1526" spans="3:5" ht="15">
      <c r="C1526" s="257" t="s">
        <v>188</v>
      </c>
      <c r="D1526" s="257"/>
      <c r="E1526" t="s">
        <v>354</v>
      </c>
    </row>
    <row r="1527" spans="3:12" ht="15">
      <c r="C1527" s="233"/>
      <c r="D1527" s="272" t="s">
        <v>178</v>
      </c>
      <c r="E1527" s="244" t="s">
        <v>180</v>
      </c>
      <c r="F1527" s="244"/>
      <c r="G1527" s="244" t="s">
        <v>181</v>
      </c>
      <c r="H1527" s="244"/>
      <c r="I1527" s="244" t="s">
        <v>182</v>
      </c>
      <c r="J1527" s="244"/>
      <c r="K1527" s="244" t="s">
        <v>183</v>
      </c>
      <c r="L1527" s="244"/>
    </row>
    <row r="1528" spans="3:12" ht="15">
      <c r="C1528" s="233"/>
      <c r="D1528" s="272"/>
      <c r="E1528" s="201" t="s">
        <v>129</v>
      </c>
      <c r="F1528" s="201" t="s">
        <v>179</v>
      </c>
      <c r="G1528" s="201" t="s">
        <v>129</v>
      </c>
      <c r="H1528" s="201" t="s">
        <v>179</v>
      </c>
      <c r="I1528" s="201" t="s">
        <v>129</v>
      </c>
      <c r="J1528" s="201" t="s">
        <v>179</v>
      </c>
      <c r="K1528" s="201" t="s">
        <v>129</v>
      </c>
      <c r="L1528" s="201" t="s">
        <v>179</v>
      </c>
    </row>
    <row r="1529" spans="3:12" ht="15">
      <c r="C1529" s="1" t="s">
        <v>0</v>
      </c>
      <c r="D1529" s="30">
        <v>28124594</v>
      </c>
      <c r="E1529" s="30">
        <v>5215231</v>
      </c>
      <c r="F1529" s="31">
        <f>+E1529/D1529</f>
        <v>0.18543311238555124</v>
      </c>
      <c r="G1529" s="30">
        <v>1242360</v>
      </c>
      <c r="H1529" s="31">
        <f>+G1529/D1529</f>
        <v>0.04417343766811354</v>
      </c>
      <c r="I1529" s="30">
        <v>1665781</v>
      </c>
      <c r="J1529" s="31">
        <f>+I1529/D1529</f>
        <v>0.05922862388697949</v>
      </c>
      <c r="K1529" s="30">
        <v>375497</v>
      </c>
      <c r="L1529" s="31">
        <f>+K1529/D1529</f>
        <v>0.013351197176393017</v>
      </c>
    </row>
    <row r="1530" spans="3:12" ht="15">
      <c r="C1530" s="1" t="s">
        <v>1</v>
      </c>
      <c r="D1530" s="30">
        <v>3637581</v>
      </c>
      <c r="E1530" s="30">
        <v>730778</v>
      </c>
      <c r="F1530" s="31">
        <f aca="true" t="shared" si="133" ref="F1530:F1545">+E1530/D1530</f>
        <v>0.20089669480899533</v>
      </c>
      <c r="G1530" s="30">
        <v>159147</v>
      </c>
      <c r="H1530" s="31">
        <f aca="true" t="shared" si="134" ref="H1530:H1547">+G1530/D1530</f>
        <v>0.043750778333183506</v>
      </c>
      <c r="I1530" s="30">
        <v>215532</v>
      </c>
      <c r="J1530" s="31">
        <f aca="true" t="shared" si="135" ref="J1530:J1547">+I1530/D1530</f>
        <v>0.0592514640911089</v>
      </c>
      <c r="K1530" s="30"/>
      <c r="L1530" s="31">
        <f aca="true" t="shared" si="136" ref="L1530:L1547">+K1530/D1530</f>
        <v>0</v>
      </c>
    </row>
    <row r="1531" spans="3:12" ht="15">
      <c r="C1531" s="1" t="s">
        <v>2</v>
      </c>
      <c r="D1531" s="30">
        <v>9828498</v>
      </c>
      <c r="E1531" s="30">
        <v>1794793</v>
      </c>
      <c r="F1531" s="31">
        <f t="shared" si="133"/>
        <v>0.1826111171818929</v>
      </c>
      <c r="G1531" s="30">
        <v>420731</v>
      </c>
      <c r="H1531" s="31">
        <f t="shared" si="134"/>
        <v>0.042807252949535114</v>
      </c>
      <c r="I1531" s="30">
        <v>514981</v>
      </c>
      <c r="J1531" s="31">
        <f t="shared" si="135"/>
        <v>0.05239671412661426</v>
      </c>
      <c r="K1531" s="30">
        <v>0</v>
      </c>
      <c r="L1531" s="31">
        <f t="shared" si="136"/>
        <v>0</v>
      </c>
    </row>
    <row r="1532" spans="3:12" ht="15">
      <c r="C1532" s="1" t="s">
        <v>3</v>
      </c>
      <c r="D1532" s="30">
        <v>4515273</v>
      </c>
      <c r="E1532" s="30">
        <v>773557</v>
      </c>
      <c r="F1532" s="31">
        <f t="shared" si="133"/>
        <v>0.1713200951526076</v>
      </c>
      <c r="G1532" s="30">
        <v>212457</v>
      </c>
      <c r="H1532" s="31">
        <f t="shared" si="134"/>
        <v>0.04705296889025315</v>
      </c>
      <c r="I1532" s="30">
        <v>252296</v>
      </c>
      <c r="J1532" s="31">
        <f t="shared" si="135"/>
        <v>0.05587613417837637</v>
      </c>
      <c r="K1532" s="30">
        <v>58185</v>
      </c>
      <c r="L1532" s="31">
        <f t="shared" si="136"/>
        <v>0.012886264019916403</v>
      </c>
    </row>
    <row r="1533" spans="3:12" ht="15">
      <c r="C1533" s="1" t="s">
        <v>4</v>
      </c>
      <c r="D1533" s="30">
        <v>3070112</v>
      </c>
      <c r="E1533" s="30">
        <v>538086</v>
      </c>
      <c r="F1533" s="31">
        <f t="shared" si="133"/>
        <v>0.17526591863749597</v>
      </c>
      <c r="G1533" s="30">
        <v>141790</v>
      </c>
      <c r="H1533" s="31">
        <f t="shared" si="134"/>
        <v>0.04618398286446879</v>
      </c>
      <c r="I1533" s="30">
        <v>178811</v>
      </c>
      <c r="J1533" s="31">
        <f t="shared" si="135"/>
        <v>0.05824250059932667</v>
      </c>
      <c r="K1533" s="30">
        <v>0</v>
      </c>
      <c r="L1533" s="31">
        <f t="shared" si="136"/>
        <v>0</v>
      </c>
    </row>
    <row r="1534" spans="3:12" ht="15">
      <c r="C1534" s="1" t="s">
        <v>5</v>
      </c>
      <c r="D1534" s="30">
        <v>2072349</v>
      </c>
      <c r="E1534" s="30">
        <v>367807</v>
      </c>
      <c r="F1534" s="31">
        <f t="shared" si="133"/>
        <v>0.17748313628640736</v>
      </c>
      <c r="G1534" s="30">
        <v>109195</v>
      </c>
      <c r="H1534" s="31">
        <f t="shared" si="134"/>
        <v>0.05269141442874728</v>
      </c>
      <c r="I1534" s="30">
        <v>85094</v>
      </c>
      <c r="J1534" s="31">
        <f t="shared" si="135"/>
        <v>0.04106161655203829</v>
      </c>
      <c r="K1534" s="30">
        <v>42896</v>
      </c>
      <c r="L1534" s="31">
        <f t="shared" si="136"/>
        <v>0.02069921620344836</v>
      </c>
    </row>
    <row r="1535" spans="3:12" ht="15">
      <c r="C1535" s="1" t="s">
        <v>6</v>
      </c>
      <c r="D1535" s="30">
        <v>7879845</v>
      </c>
      <c r="E1535" s="30">
        <v>1578599</v>
      </c>
      <c r="F1535" s="31">
        <f t="shared" si="133"/>
        <v>0.20033376291031105</v>
      </c>
      <c r="G1535" s="30">
        <v>351479</v>
      </c>
      <c r="H1535" s="31">
        <f t="shared" si="134"/>
        <v>0.04460481138905651</v>
      </c>
      <c r="I1535" s="30">
        <v>486411</v>
      </c>
      <c r="J1535" s="31">
        <f t="shared" si="135"/>
        <v>0.06172849846665766</v>
      </c>
      <c r="K1535" s="30"/>
      <c r="L1535" s="31">
        <f t="shared" si="136"/>
        <v>0</v>
      </c>
    </row>
    <row r="1536" spans="3:12" ht="15">
      <c r="C1536" s="1" t="s">
        <v>7</v>
      </c>
      <c r="D1536" s="30">
        <v>8977285</v>
      </c>
      <c r="E1536" s="30">
        <v>1837207</v>
      </c>
      <c r="F1536" s="31">
        <f t="shared" si="133"/>
        <v>0.20465062655357383</v>
      </c>
      <c r="G1536" s="30">
        <v>412584</v>
      </c>
      <c r="H1536" s="31">
        <f t="shared" si="134"/>
        <v>0.045958661221070736</v>
      </c>
      <c r="I1536" s="30">
        <v>444025</v>
      </c>
      <c r="J1536" s="31">
        <f t="shared" si="135"/>
        <v>0.04946094504073336</v>
      </c>
      <c r="K1536" s="30">
        <v>40756</v>
      </c>
      <c r="L1536" s="31">
        <f t="shared" si="136"/>
        <v>0.004539902654310295</v>
      </c>
    </row>
    <row r="1537" spans="3:12" ht="15">
      <c r="C1537" s="1" t="s">
        <v>8</v>
      </c>
      <c r="D1537" s="30">
        <v>25816912</v>
      </c>
      <c r="E1537" s="30">
        <v>523369</v>
      </c>
      <c r="F1537" s="31">
        <f t="shared" si="133"/>
        <v>0.020272331563124205</v>
      </c>
      <c r="G1537" s="30">
        <v>125219</v>
      </c>
      <c r="H1537" s="31">
        <f t="shared" si="134"/>
        <v>0.004850270241460327</v>
      </c>
      <c r="I1537" s="30">
        <v>108561</v>
      </c>
      <c r="J1537" s="31">
        <f t="shared" si="135"/>
        <v>0.004205034281404375</v>
      </c>
      <c r="K1537" s="30">
        <v>44641</v>
      </c>
      <c r="L1537" s="31">
        <f t="shared" si="136"/>
        <v>0.001729137861259317</v>
      </c>
    </row>
    <row r="1538" spans="3:12" ht="15">
      <c r="C1538" s="1" t="s">
        <v>9</v>
      </c>
      <c r="D1538" s="30">
        <v>1278251</v>
      </c>
      <c r="E1538" s="30">
        <v>243608</v>
      </c>
      <c r="F1538" s="31">
        <f t="shared" si="133"/>
        <v>0.19057915855336707</v>
      </c>
      <c r="G1538" s="30">
        <v>66796</v>
      </c>
      <c r="H1538" s="31">
        <f t="shared" si="134"/>
        <v>0.052255777621140136</v>
      </c>
      <c r="I1538" s="30">
        <v>47646</v>
      </c>
      <c r="J1538" s="31">
        <f t="shared" si="135"/>
        <v>0.037274369431355814</v>
      </c>
      <c r="K1538" s="30">
        <v>0</v>
      </c>
      <c r="L1538" s="31">
        <f t="shared" si="136"/>
        <v>0</v>
      </c>
    </row>
    <row r="1539" spans="3:12" ht="15">
      <c r="C1539" s="1" t="s">
        <v>10</v>
      </c>
      <c r="D1539" s="30">
        <v>349292</v>
      </c>
      <c r="E1539" s="30">
        <v>104064</v>
      </c>
      <c r="F1539" s="31">
        <f t="shared" si="133"/>
        <v>0.29792838083895423</v>
      </c>
      <c r="G1539" s="30">
        <v>19873</v>
      </c>
      <c r="H1539" s="31">
        <f t="shared" si="134"/>
        <v>0.05689509064049563</v>
      </c>
      <c r="I1539" s="30">
        <v>19224</v>
      </c>
      <c r="J1539" s="31">
        <f t="shared" si="135"/>
        <v>0.05503704636808172</v>
      </c>
      <c r="K1539" s="30"/>
      <c r="L1539" s="31">
        <f t="shared" si="136"/>
        <v>0</v>
      </c>
    </row>
    <row r="1540" spans="3:12" ht="15">
      <c r="C1540" s="1" t="s">
        <v>11</v>
      </c>
      <c r="D1540" s="30">
        <v>7753353</v>
      </c>
      <c r="E1540" s="30">
        <v>1516327</v>
      </c>
      <c r="F1540" s="31">
        <f t="shared" si="133"/>
        <v>0.1955704841505346</v>
      </c>
      <c r="G1540" s="30">
        <v>336665</v>
      </c>
      <c r="H1540" s="31">
        <f t="shared" si="134"/>
        <v>0.043421858904141214</v>
      </c>
      <c r="I1540" s="30">
        <v>374053</v>
      </c>
      <c r="J1540" s="31">
        <f t="shared" si="135"/>
        <v>0.04824403067937188</v>
      </c>
      <c r="K1540" s="30">
        <v>215316</v>
      </c>
      <c r="L1540" s="31">
        <f t="shared" si="136"/>
        <v>0.027770694820679516</v>
      </c>
    </row>
    <row r="1541" spans="3:12" ht="15">
      <c r="C1541" s="1" t="s">
        <v>12</v>
      </c>
      <c r="D1541" s="30">
        <v>1474059</v>
      </c>
      <c r="E1541" s="30">
        <v>299400</v>
      </c>
      <c r="F1541" s="31">
        <f t="shared" si="133"/>
        <v>0.20311262982010897</v>
      </c>
      <c r="G1541" s="30">
        <v>61085</v>
      </c>
      <c r="H1541" s="31">
        <f t="shared" si="134"/>
        <v>0.04143999663514147</v>
      </c>
      <c r="I1541" s="30">
        <v>56317</v>
      </c>
      <c r="J1541" s="31">
        <f t="shared" si="135"/>
        <v>0.03820539069331689</v>
      </c>
      <c r="K1541" s="30">
        <v>0</v>
      </c>
      <c r="L1541" s="31">
        <f t="shared" si="136"/>
        <v>0</v>
      </c>
    </row>
    <row r="1542" spans="3:12" ht="15">
      <c r="C1542" s="1" t="s">
        <v>13</v>
      </c>
      <c r="D1542" s="30">
        <v>2096894</v>
      </c>
      <c r="E1542" s="30">
        <v>454756</v>
      </c>
      <c r="F1542" s="31">
        <f t="shared" si="133"/>
        <v>0.21687123908027778</v>
      </c>
      <c r="G1542" s="30">
        <v>92446</v>
      </c>
      <c r="H1542" s="31">
        <f t="shared" si="134"/>
        <v>0.044087111699494586</v>
      </c>
      <c r="I1542" s="30">
        <v>109818</v>
      </c>
      <c r="J1542" s="31">
        <f t="shared" si="135"/>
        <v>0.052371746020542766</v>
      </c>
      <c r="K1542" s="30">
        <v>50000</v>
      </c>
      <c r="L1542" s="31">
        <f t="shared" si="136"/>
        <v>0.023844791391458033</v>
      </c>
    </row>
    <row r="1543" spans="3:12" ht="15">
      <c r="C1543" s="1" t="s">
        <v>14</v>
      </c>
      <c r="D1543" s="30">
        <v>3568147</v>
      </c>
      <c r="E1543" s="30">
        <v>68215</v>
      </c>
      <c r="F1543" s="31">
        <f t="shared" si="133"/>
        <v>0.019117766168266048</v>
      </c>
      <c r="G1543" s="30">
        <v>211529</v>
      </c>
      <c r="H1543" s="31">
        <f t="shared" si="134"/>
        <v>0.05928259121611301</v>
      </c>
      <c r="I1543" s="30">
        <v>222069</v>
      </c>
      <c r="J1543" s="31">
        <f t="shared" si="135"/>
        <v>0.06223650539061311</v>
      </c>
      <c r="K1543" s="30">
        <v>0</v>
      </c>
      <c r="L1543" s="31">
        <f t="shared" si="136"/>
        <v>0</v>
      </c>
    </row>
    <row r="1544" spans="3:12" ht="15">
      <c r="C1544" s="1" t="s">
        <v>15</v>
      </c>
      <c r="D1544" s="30">
        <v>1005053</v>
      </c>
      <c r="E1544" s="30">
        <v>176324</v>
      </c>
      <c r="F1544" s="31">
        <f t="shared" si="133"/>
        <v>0.17543751424054255</v>
      </c>
      <c r="G1544" s="30">
        <v>62897</v>
      </c>
      <c r="H1544" s="31">
        <f t="shared" si="134"/>
        <v>0.0625807793220855</v>
      </c>
      <c r="I1544" s="30">
        <v>36052</v>
      </c>
      <c r="J1544" s="31">
        <f t="shared" si="135"/>
        <v>0.03587074512488396</v>
      </c>
      <c r="K1544" s="30">
        <v>32384</v>
      </c>
      <c r="L1544" s="31">
        <f t="shared" si="136"/>
        <v>0.03222118634539671</v>
      </c>
    </row>
    <row r="1545" spans="3:12" ht="15">
      <c r="C1545" s="1" t="s">
        <v>16</v>
      </c>
      <c r="D1545" s="30">
        <v>1335642</v>
      </c>
      <c r="E1545" s="30">
        <v>267686</v>
      </c>
      <c r="F1545" s="31">
        <f t="shared" si="133"/>
        <v>0.20041747713833497</v>
      </c>
      <c r="G1545" s="30">
        <v>109393</v>
      </c>
      <c r="H1545" s="31">
        <f t="shared" si="134"/>
        <v>0.08190293506792988</v>
      </c>
      <c r="I1545" s="30">
        <v>91102</v>
      </c>
      <c r="J1545" s="31">
        <f t="shared" si="135"/>
        <v>0.06820839716031692</v>
      </c>
      <c r="K1545" s="30">
        <v>0</v>
      </c>
      <c r="L1545" s="31">
        <f t="shared" si="136"/>
        <v>0</v>
      </c>
    </row>
    <row r="1546" spans="3:12" ht="15">
      <c r="C1546" s="1"/>
      <c r="D1546" s="30"/>
      <c r="E1546" s="30"/>
      <c r="F1546" s="31"/>
      <c r="G1546" s="30"/>
      <c r="H1546" s="31"/>
      <c r="I1546" s="30"/>
      <c r="J1546" s="31"/>
      <c r="K1546" s="30"/>
      <c r="L1546" s="31"/>
    </row>
    <row r="1547" spans="3:12" ht="15">
      <c r="C1547" s="1" t="s">
        <v>17</v>
      </c>
      <c r="D1547" s="30">
        <f>SUM(D1529:D1545)</f>
        <v>112783140</v>
      </c>
      <c r="E1547" s="30">
        <f>SUM(E1529:E1545)</f>
        <v>16489807</v>
      </c>
      <c r="F1547" s="31">
        <f>+E1547/D1547</f>
        <v>0.146208085712102</v>
      </c>
      <c r="G1547" s="30">
        <f>SUM(G1529:G1545)</f>
        <v>4135646</v>
      </c>
      <c r="H1547" s="31">
        <f t="shared" si="134"/>
        <v>0.0366690092153845</v>
      </c>
      <c r="I1547" s="30">
        <f>SUM(I1529:I1545)</f>
        <v>4907773</v>
      </c>
      <c r="J1547" s="31">
        <f t="shared" si="135"/>
        <v>0.043515130009680526</v>
      </c>
      <c r="K1547" s="30">
        <f>SUM(K1529:K1545)</f>
        <v>859675</v>
      </c>
      <c r="L1547" s="31">
        <f t="shared" si="136"/>
        <v>0.007622371570786201</v>
      </c>
    </row>
    <row r="1548" spans="3:12" ht="15">
      <c r="C1548" s="19"/>
      <c r="D1548" s="20"/>
      <c r="E1548" s="20"/>
      <c r="F1548" s="26"/>
      <c r="G1548" s="20"/>
      <c r="H1548" s="26"/>
      <c r="I1548" s="20"/>
      <c r="J1548" s="26"/>
      <c r="K1548" s="20">
        <v>7</v>
      </c>
      <c r="L1548" s="26"/>
    </row>
    <row r="1549" spans="3:12" ht="15">
      <c r="C1549" s="19"/>
      <c r="D1549" s="20"/>
      <c r="E1549" s="20"/>
      <c r="F1549" s="26"/>
      <c r="G1549" s="20"/>
      <c r="H1549" s="26"/>
      <c r="I1549" s="20"/>
      <c r="J1549" s="26"/>
      <c r="K1549" s="20"/>
      <c r="L1549" s="26"/>
    </row>
    <row r="1550" spans="3:12" ht="15">
      <c r="C1550" s="19"/>
      <c r="D1550" s="20"/>
      <c r="E1550" s="20"/>
      <c r="F1550" s="26"/>
      <c r="G1550" s="20"/>
      <c r="H1550" s="26"/>
      <c r="I1550" s="20"/>
      <c r="J1550" s="26"/>
      <c r="K1550" s="20"/>
      <c r="L1550" s="26"/>
    </row>
    <row r="1552" spans="3:5" ht="15">
      <c r="C1552" s="257" t="s">
        <v>189</v>
      </c>
      <c r="D1552" s="257"/>
      <c r="E1552" t="s">
        <v>354</v>
      </c>
    </row>
    <row r="1553" spans="3:12" ht="15">
      <c r="C1553" s="233"/>
      <c r="D1553" s="272" t="s">
        <v>178</v>
      </c>
      <c r="E1553" s="244" t="s">
        <v>180</v>
      </c>
      <c r="F1553" s="244"/>
      <c r="G1553" s="244" t="s">
        <v>181</v>
      </c>
      <c r="H1553" s="244"/>
      <c r="I1553" s="244" t="s">
        <v>182</v>
      </c>
      <c r="J1553" s="244"/>
      <c r="K1553" s="244" t="s">
        <v>183</v>
      </c>
      <c r="L1553" s="244"/>
    </row>
    <row r="1554" spans="3:12" ht="15">
      <c r="C1554" s="233"/>
      <c r="D1554" s="272"/>
      <c r="E1554" s="201" t="s">
        <v>129</v>
      </c>
      <c r="F1554" s="201" t="s">
        <v>179</v>
      </c>
      <c r="G1554" s="201" t="s">
        <v>129</v>
      </c>
      <c r="H1554" s="201" t="s">
        <v>179</v>
      </c>
      <c r="I1554" s="201" t="s">
        <v>129</v>
      </c>
      <c r="J1554" s="201" t="s">
        <v>179</v>
      </c>
      <c r="K1554" s="201" t="s">
        <v>129</v>
      </c>
      <c r="L1554" s="201" t="s">
        <v>179</v>
      </c>
    </row>
    <row r="1555" spans="3:12" ht="15">
      <c r="C1555" s="1" t="s">
        <v>0</v>
      </c>
      <c r="D1555" s="30">
        <v>27516169</v>
      </c>
      <c r="E1555" s="30">
        <v>4789161</v>
      </c>
      <c r="F1555" s="31">
        <f>+E1555/D1555</f>
        <v>0.17404897462288446</v>
      </c>
      <c r="G1555" s="30">
        <v>1132765</v>
      </c>
      <c r="H1555" s="31">
        <f>+G1555/D1555</f>
        <v>0.041167249699622065</v>
      </c>
      <c r="I1555" s="30">
        <v>1580614</v>
      </c>
      <c r="J1555" s="31">
        <f>+I1555/D1555</f>
        <v>0.05744309827432736</v>
      </c>
      <c r="K1555" s="30">
        <v>374684</v>
      </c>
      <c r="L1555" s="31">
        <f>+K1555/D1555</f>
        <v>0.013616866504926613</v>
      </c>
    </row>
    <row r="1556" spans="3:12" ht="15">
      <c r="C1556" s="1" t="s">
        <v>1</v>
      </c>
      <c r="D1556" s="30">
        <v>3635380</v>
      </c>
      <c r="E1556" s="30">
        <v>644133</v>
      </c>
      <c r="F1556" s="31">
        <f aca="true" t="shared" si="137" ref="F1556:F1571">+E1556/D1556</f>
        <v>0.1771845034081719</v>
      </c>
      <c r="G1556" s="30">
        <v>148119</v>
      </c>
      <c r="H1556" s="31">
        <f aca="true" t="shared" si="138" ref="H1556:H1573">+G1556/D1556</f>
        <v>0.040743746183342595</v>
      </c>
      <c r="I1556" s="30">
        <v>187070</v>
      </c>
      <c r="J1556" s="31">
        <f aca="true" t="shared" si="139" ref="J1556:J1573">+I1556/D1556</f>
        <v>0.05145816943483212</v>
      </c>
      <c r="K1556" s="30"/>
      <c r="L1556" s="31">
        <f aca="true" t="shared" si="140" ref="L1556:L1573">+K1556/D1556</f>
        <v>0</v>
      </c>
    </row>
    <row r="1557" spans="3:12" ht="15">
      <c r="C1557" s="1" t="s">
        <v>2</v>
      </c>
      <c r="D1557" s="30">
        <v>9720225</v>
      </c>
      <c r="E1557" s="30">
        <v>1600076</v>
      </c>
      <c r="F1557" s="31">
        <f t="shared" si="137"/>
        <v>0.16461306194043862</v>
      </c>
      <c r="G1557" s="30">
        <v>403094</v>
      </c>
      <c r="H1557" s="31">
        <f t="shared" si="138"/>
        <v>0.041469616186868105</v>
      </c>
      <c r="I1557" s="30">
        <v>509138</v>
      </c>
      <c r="J1557" s="31">
        <f t="shared" si="139"/>
        <v>0.05237924019248526</v>
      </c>
      <c r="K1557" s="30">
        <v>0</v>
      </c>
      <c r="L1557" s="31">
        <f t="shared" si="140"/>
        <v>0</v>
      </c>
    </row>
    <row r="1558" spans="3:12" ht="15">
      <c r="C1558" s="1" t="s">
        <v>3</v>
      </c>
      <c r="D1558" s="30">
        <v>4396392</v>
      </c>
      <c r="E1558" s="30">
        <v>712962</v>
      </c>
      <c r="F1558" s="31">
        <f t="shared" si="137"/>
        <v>0.16216979741569906</v>
      </c>
      <c r="G1558" s="30">
        <v>177969</v>
      </c>
      <c r="H1558" s="31">
        <f t="shared" si="138"/>
        <v>0.04048069416921876</v>
      </c>
      <c r="I1558" s="30">
        <v>229603</v>
      </c>
      <c r="J1558" s="31">
        <f t="shared" si="139"/>
        <v>0.052225324766308374</v>
      </c>
      <c r="K1558" s="30">
        <v>18715</v>
      </c>
      <c r="L1558" s="31">
        <f t="shared" si="140"/>
        <v>0.004256899748703027</v>
      </c>
    </row>
    <row r="1559" spans="3:12" ht="15">
      <c r="C1559" s="1" t="s">
        <v>4</v>
      </c>
      <c r="D1559" s="30">
        <v>3050504</v>
      </c>
      <c r="E1559" s="30">
        <v>489137</v>
      </c>
      <c r="F1559" s="31">
        <f t="shared" si="137"/>
        <v>0.1603462903179278</v>
      </c>
      <c r="G1559" s="30">
        <v>131757</v>
      </c>
      <c r="H1559" s="31">
        <f t="shared" si="138"/>
        <v>0.04319187911243519</v>
      </c>
      <c r="I1559" s="30">
        <v>169891</v>
      </c>
      <c r="J1559" s="31">
        <f t="shared" si="139"/>
        <v>0.05569276421207774</v>
      </c>
      <c r="K1559" s="30">
        <v>0</v>
      </c>
      <c r="L1559" s="31">
        <f t="shared" si="140"/>
        <v>0</v>
      </c>
    </row>
    <row r="1560" spans="3:12" ht="15">
      <c r="C1560" s="1" t="s">
        <v>5</v>
      </c>
      <c r="D1560" s="30">
        <v>1979146</v>
      </c>
      <c r="E1560" s="30">
        <v>354225</v>
      </c>
      <c r="F1560" s="31">
        <f t="shared" si="137"/>
        <v>0.1789787110198035</v>
      </c>
      <c r="G1560" s="30">
        <v>103852</v>
      </c>
      <c r="H1560" s="31">
        <f t="shared" si="138"/>
        <v>0.052473137403708466</v>
      </c>
      <c r="I1560" s="30">
        <v>88128</v>
      </c>
      <c r="J1560" s="31">
        <f t="shared" si="139"/>
        <v>0.04452829654810711</v>
      </c>
      <c r="K1560" s="30"/>
      <c r="L1560" s="31">
        <f t="shared" si="140"/>
        <v>0</v>
      </c>
    </row>
    <row r="1561" spans="3:12" ht="15">
      <c r="C1561" s="1" t="s">
        <v>6</v>
      </c>
      <c r="D1561" s="30">
        <v>7639452</v>
      </c>
      <c r="E1561" s="30">
        <v>1465049</v>
      </c>
      <c r="F1561" s="31">
        <f t="shared" si="137"/>
        <v>0.1917740958382879</v>
      </c>
      <c r="G1561" s="30">
        <v>346231</v>
      </c>
      <c r="H1561" s="31">
        <f t="shared" si="138"/>
        <v>0.045321444522460515</v>
      </c>
      <c r="I1561" s="30">
        <v>480851</v>
      </c>
      <c r="J1561" s="31">
        <f t="shared" si="139"/>
        <v>0.06294312733426428</v>
      </c>
      <c r="K1561" s="30"/>
      <c r="L1561" s="31">
        <f t="shared" si="140"/>
        <v>0</v>
      </c>
    </row>
    <row r="1562" spans="3:12" ht="15">
      <c r="C1562" s="1" t="s">
        <v>7</v>
      </c>
      <c r="D1562" s="30">
        <v>8914784</v>
      </c>
      <c r="E1562" s="30">
        <v>1796897</v>
      </c>
      <c r="F1562" s="31">
        <f t="shared" si="137"/>
        <v>0.2015637170794043</v>
      </c>
      <c r="G1562" s="30">
        <v>398353</v>
      </c>
      <c r="H1562" s="31">
        <f t="shared" si="138"/>
        <v>0.04468453750533945</v>
      </c>
      <c r="I1562" s="30">
        <v>416029</v>
      </c>
      <c r="J1562" s="31">
        <f t="shared" si="139"/>
        <v>0.0466673112887536</v>
      </c>
      <c r="K1562" s="30">
        <v>40756</v>
      </c>
      <c r="L1562" s="31">
        <f t="shared" si="140"/>
        <v>0.004571731631411373</v>
      </c>
    </row>
    <row r="1563" spans="3:12" ht="15">
      <c r="C1563" s="1" t="s">
        <v>8</v>
      </c>
      <c r="D1563" s="30">
        <v>2584607</v>
      </c>
      <c r="E1563" s="30">
        <v>526345</v>
      </c>
      <c r="F1563" s="31">
        <f t="shared" si="137"/>
        <v>0.20364604754223756</v>
      </c>
      <c r="G1563" s="30">
        <v>121267</v>
      </c>
      <c r="H1563" s="31">
        <f t="shared" si="138"/>
        <v>0.0469189319691543</v>
      </c>
      <c r="I1563" s="30">
        <v>110086</v>
      </c>
      <c r="J1563" s="31">
        <f t="shared" si="139"/>
        <v>0.042592935792559565</v>
      </c>
      <c r="K1563" s="30">
        <v>40166</v>
      </c>
      <c r="L1563" s="31">
        <f t="shared" si="140"/>
        <v>0.0155404670806819</v>
      </c>
    </row>
    <row r="1564" spans="3:12" ht="15">
      <c r="C1564" s="1" t="s">
        <v>9</v>
      </c>
      <c r="D1564" s="30">
        <v>1247554</v>
      </c>
      <c r="E1564" s="30">
        <v>201576</v>
      </c>
      <c r="F1564" s="31">
        <f t="shared" si="137"/>
        <v>0.16157697382237562</v>
      </c>
      <c r="G1564" s="30">
        <v>81401</v>
      </c>
      <c r="H1564" s="31">
        <f t="shared" si="138"/>
        <v>0.06524847822218517</v>
      </c>
      <c r="I1564" s="30">
        <v>45683</v>
      </c>
      <c r="J1564" s="31">
        <f t="shared" si="139"/>
        <v>0.036618054208475144</v>
      </c>
      <c r="K1564" s="30">
        <v>0</v>
      </c>
      <c r="L1564" s="31">
        <f t="shared" si="140"/>
        <v>0</v>
      </c>
    </row>
    <row r="1565" spans="3:12" ht="15">
      <c r="C1565" s="1" t="s">
        <v>10</v>
      </c>
      <c r="D1565" s="30">
        <v>346318</v>
      </c>
      <c r="E1565" s="30">
        <v>83531</v>
      </c>
      <c r="F1565" s="31">
        <f t="shared" si="137"/>
        <v>0.24119739661236206</v>
      </c>
      <c r="G1565" s="30">
        <v>38178</v>
      </c>
      <c r="H1565" s="31">
        <f t="shared" si="138"/>
        <v>0.1102397218741157</v>
      </c>
      <c r="I1565" s="30">
        <v>16993</v>
      </c>
      <c r="J1565" s="31">
        <f t="shared" si="139"/>
        <v>0.04906761993312505</v>
      </c>
      <c r="K1565" s="30"/>
      <c r="L1565" s="31">
        <f t="shared" si="140"/>
        <v>0</v>
      </c>
    </row>
    <row r="1566" spans="3:12" ht="15">
      <c r="C1566" s="1" t="s">
        <v>11</v>
      </c>
      <c r="D1566" s="30">
        <v>7507737</v>
      </c>
      <c r="E1566" s="30">
        <v>1435366</v>
      </c>
      <c r="F1566" s="31">
        <f t="shared" si="137"/>
        <v>0.19118490698328938</v>
      </c>
      <c r="G1566" s="30">
        <v>321995</v>
      </c>
      <c r="H1566" s="31">
        <f t="shared" si="138"/>
        <v>0.0428884229695313</v>
      </c>
      <c r="I1566" s="30">
        <v>364428</v>
      </c>
      <c r="J1566" s="31">
        <f t="shared" si="139"/>
        <v>0.04854032579990482</v>
      </c>
      <c r="K1566" s="30">
        <v>145668</v>
      </c>
      <c r="L1566" s="31">
        <f t="shared" si="140"/>
        <v>0.019402384500149646</v>
      </c>
    </row>
    <row r="1567" spans="3:12" ht="15">
      <c r="C1567" s="1" t="s">
        <v>12</v>
      </c>
      <c r="D1567" s="30">
        <v>1443279</v>
      </c>
      <c r="E1567" s="30">
        <v>279126</v>
      </c>
      <c r="F1567" s="31">
        <f t="shared" si="137"/>
        <v>0.1933971186444201</v>
      </c>
      <c r="G1567" s="30">
        <v>81765</v>
      </c>
      <c r="H1567" s="31">
        <f t="shared" si="138"/>
        <v>0.05665224811003278</v>
      </c>
      <c r="I1567" s="30">
        <v>55345</v>
      </c>
      <c r="J1567" s="31">
        <f t="shared" si="139"/>
        <v>0.03834670912553983</v>
      </c>
      <c r="K1567" s="30">
        <v>0</v>
      </c>
      <c r="L1567" s="31">
        <f t="shared" si="140"/>
        <v>0</v>
      </c>
    </row>
    <row r="1568" spans="3:12" ht="15">
      <c r="C1568" s="1" t="s">
        <v>13</v>
      </c>
      <c r="D1568" s="30">
        <v>2149018</v>
      </c>
      <c r="E1568" s="30">
        <v>426540</v>
      </c>
      <c r="F1568" s="31">
        <f t="shared" si="137"/>
        <v>0.19848135287838445</v>
      </c>
      <c r="G1568" s="30">
        <v>101129</v>
      </c>
      <c r="H1568" s="31">
        <f t="shared" si="138"/>
        <v>0.04705823776255015</v>
      </c>
      <c r="I1568" s="30">
        <v>104970</v>
      </c>
      <c r="J1568" s="31">
        <f t="shared" si="139"/>
        <v>0.04884556574212035</v>
      </c>
      <c r="K1568" s="30">
        <v>0</v>
      </c>
      <c r="L1568" s="31">
        <f t="shared" si="140"/>
        <v>0</v>
      </c>
    </row>
    <row r="1569" spans="3:12" ht="15">
      <c r="C1569" s="1" t="s">
        <v>14</v>
      </c>
      <c r="D1569" s="30">
        <v>3466583</v>
      </c>
      <c r="E1569" s="30">
        <v>688171</v>
      </c>
      <c r="F1569" s="31">
        <f t="shared" si="137"/>
        <v>0.19851565648363245</v>
      </c>
      <c r="G1569" s="30">
        <v>172719</v>
      </c>
      <c r="H1569" s="31">
        <f t="shared" si="138"/>
        <v>0.04982399094439683</v>
      </c>
      <c r="I1569" s="30">
        <v>221022</v>
      </c>
      <c r="J1569" s="31">
        <f t="shared" si="139"/>
        <v>0.06375788492587657</v>
      </c>
      <c r="K1569" s="30">
        <v>0</v>
      </c>
      <c r="L1569" s="31">
        <f t="shared" si="140"/>
        <v>0</v>
      </c>
    </row>
    <row r="1570" spans="3:12" ht="15">
      <c r="C1570" s="1" t="s">
        <v>15</v>
      </c>
      <c r="D1570" s="30">
        <v>997013</v>
      </c>
      <c r="E1570" s="30">
        <v>195603</v>
      </c>
      <c r="F1570" s="31">
        <f t="shared" si="137"/>
        <v>0.196189016592562</v>
      </c>
      <c r="G1570" s="30">
        <v>49750</v>
      </c>
      <c r="H1570" s="31">
        <f t="shared" si="138"/>
        <v>0.04989904845774328</v>
      </c>
      <c r="I1570" s="30">
        <v>34815</v>
      </c>
      <c r="J1570" s="31">
        <f t="shared" si="139"/>
        <v>0.0349193039609313</v>
      </c>
      <c r="K1570" s="30">
        <v>51483</v>
      </c>
      <c r="L1570" s="31">
        <f t="shared" si="140"/>
        <v>0.05163724043718587</v>
      </c>
    </row>
    <row r="1571" spans="3:12" ht="15">
      <c r="C1571" s="1" t="s">
        <v>16</v>
      </c>
      <c r="D1571" s="30">
        <v>1278832</v>
      </c>
      <c r="E1571" s="30">
        <v>230308</v>
      </c>
      <c r="F1571" s="31">
        <f t="shared" si="137"/>
        <v>0.18009245936917437</v>
      </c>
      <c r="G1571" s="30">
        <v>103703</v>
      </c>
      <c r="H1571" s="31">
        <f t="shared" si="138"/>
        <v>0.081091965168216</v>
      </c>
      <c r="I1571" s="30">
        <v>89570</v>
      </c>
      <c r="J1571" s="31">
        <f t="shared" si="139"/>
        <v>0.07004047443292004</v>
      </c>
      <c r="K1571" s="30">
        <v>0</v>
      </c>
      <c r="L1571" s="31">
        <f t="shared" si="140"/>
        <v>0</v>
      </c>
    </row>
    <row r="1572" spans="3:12" ht="15">
      <c r="C1572" s="1"/>
      <c r="D1572" s="30"/>
      <c r="E1572" s="30"/>
      <c r="F1572" s="31"/>
      <c r="G1572" s="30"/>
      <c r="H1572" s="31"/>
      <c r="I1572" s="30"/>
      <c r="J1572" s="31"/>
      <c r="K1572" s="30"/>
      <c r="L1572" s="31"/>
    </row>
    <row r="1573" spans="3:12" ht="15">
      <c r="C1573" s="1" t="s">
        <v>17</v>
      </c>
      <c r="D1573" s="30">
        <f>SUM(D1555:D1571)</f>
        <v>87872993</v>
      </c>
      <c r="E1573" s="30">
        <f>SUM(E1555:E1571)</f>
        <v>15918206</v>
      </c>
      <c r="F1573" s="31">
        <f>+E1573/D1573</f>
        <v>0.18115015156021827</v>
      </c>
      <c r="G1573" s="30">
        <f>SUM(G1555:G1571)</f>
        <v>3914047</v>
      </c>
      <c r="H1573" s="31">
        <f t="shared" si="138"/>
        <v>0.044542092699630706</v>
      </c>
      <c r="I1573" s="30">
        <f>SUM(I1555:I1571)</f>
        <v>4704236</v>
      </c>
      <c r="J1573" s="31">
        <f t="shared" si="139"/>
        <v>0.053534491535983074</v>
      </c>
      <c r="K1573" s="30">
        <f>SUM(K1555:K1571)</f>
        <v>671472</v>
      </c>
      <c r="L1573" s="31">
        <f t="shared" si="140"/>
        <v>0.0076413921624360745</v>
      </c>
    </row>
    <row r="1574" spans="3:12" ht="15">
      <c r="C1574" s="19"/>
      <c r="D1574" s="20"/>
      <c r="E1574" s="20"/>
      <c r="F1574" s="26"/>
      <c r="G1574" s="20"/>
      <c r="H1574" s="26"/>
      <c r="I1574" s="20"/>
      <c r="J1574" s="26"/>
      <c r="K1574" s="20">
        <v>6</v>
      </c>
      <c r="L1574" s="26"/>
    </row>
    <row r="1575" spans="3:12" ht="15">
      <c r="C1575" s="19"/>
      <c r="D1575" s="20"/>
      <c r="E1575" s="20"/>
      <c r="F1575" s="26"/>
      <c r="G1575" s="20"/>
      <c r="H1575" s="26"/>
      <c r="I1575" s="20"/>
      <c r="J1575" s="26"/>
      <c r="K1575" s="20"/>
      <c r="L1575" s="26"/>
    </row>
    <row r="1576" spans="3:12" ht="15">
      <c r="C1576" s="19"/>
      <c r="D1576" s="20"/>
      <c r="E1576" s="20"/>
      <c r="F1576" s="26"/>
      <c r="G1576" s="20"/>
      <c r="H1576" s="26"/>
      <c r="I1576" s="20"/>
      <c r="J1576" s="26"/>
      <c r="K1576" s="20"/>
      <c r="L1576" s="26"/>
    </row>
    <row r="1578" spans="3:4" ht="15">
      <c r="C1578" s="257" t="s">
        <v>196</v>
      </c>
      <c r="D1578" s="257"/>
    </row>
    <row r="1579" spans="3:12" ht="15">
      <c r="C1579" s="1"/>
      <c r="D1579" s="203" t="s">
        <v>32</v>
      </c>
      <c r="E1579" s="203" t="s">
        <v>33</v>
      </c>
      <c r="F1579" s="201" t="s">
        <v>195</v>
      </c>
      <c r="G1579" s="203" t="s">
        <v>34</v>
      </c>
      <c r="H1579" s="201" t="s">
        <v>195</v>
      </c>
      <c r="I1579" s="203" t="s">
        <v>35</v>
      </c>
      <c r="J1579" s="201" t="s">
        <v>195</v>
      </c>
      <c r="K1579" s="203" t="s">
        <v>36</v>
      </c>
      <c r="L1579" s="201" t="s">
        <v>195</v>
      </c>
    </row>
    <row r="1580" spans="3:12" ht="15">
      <c r="C1580" s="1" t="s">
        <v>0</v>
      </c>
      <c r="D1580" s="115">
        <f aca="true" t="shared" si="141" ref="D1580:D1596">+D1444</f>
        <v>24848550</v>
      </c>
      <c r="E1580" s="115">
        <f aca="true" t="shared" si="142" ref="E1580:E1596">+D1470</f>
        <v>25271940</v>
      </c>
      <c r="F1580" s="31">
        <f>+E1580/D1580</f>
        <v>1.0170388211787005</v>
      </c>
      <c r="G1580" s="115">
        <f aca="true" t="shared" si="143" ref="G1580:G1596">+D1496</f>
        <v>28534752</v>
      </c>
      <c r="H1580" s="31">
        <f>+G1580/E1580</f>
        <v>1.129108093798893</v>
      </c>
      <c r="I1580" s="115">
        <f aca="true" t="shared" si="144" ref="I1580:I1596">+D1529</f>
        <v>28124594</v>
      </c>
      <c r="J1580" s="31">
        <f>+I1580/G1580</f>
        <v>0.9856260184073091</v>
      </c>
      <c r="K1580" s="115">
        <f aca="true" t="shared" si="145" ref="K1580:K1596">+D1555</f>
        <v>27516169</v>
      </c>
      <c r="L1580" s="31">
        <f>+K1580/I1580</f>
        <v>0.9783667988238337</v>
      </c>
    </row>
    <row r="1581" spans="3:12" ht="15">
      <c r="C1581" s="1" t="s">
        <v>1</v>
      </c>
      <c r="D1581" s="115">
        <f t="shared" si="141"/>
        <v>3377887</v>
      </c>
      <c r="E1581" s="115">
        <f t="shared" si="142"/>
        <v>3172380</v>
      </c>
      <c r="F1581" s="31">
        <f aca="true" t="shared" si="146" ref="F1581:F1596">+E1581/D1581</f>
        <v>0.9391610791006331</v>
      </c>
      <c r="G1581" s="115">
        <f t="shared" si="143"/>
        <v>3475363</v>
      </c>
      <c r="H1581" s="31">
        <f aca="true" t="shared" si="147" ref="H1581:H1596">+G1581/E1581</f>
        <v>1.0955065282217136</v>
      </c>
      <c r="I1581" s="115">
        <f t="shared" si="144"/>
        <v>3637581</v>
      </c>
      <c r="J1581" s="31">
        <f aca="true" t="shared" si="148" ref="J1581:J1596">+I1581/G1581</f>
        <v>1.0466765629950023</v>
      </c>
      <c r="K1581" s="115">
        <f t="shared" si="145"/>
        <v>3635380</v>
      </c>
      <c r="L1581" s="31">
        <f aca="true" t="shared" si="149" ref="L1581:L1596">+K1581/I1581</f>
        <v>0.9993949275631251</v>
      </c>
    </row>
    <row r="1582" spans="3:12" ht="15">
      <c r="C1582" s="1" t="s">
        <v>2</v>
      </c>
      <c r="D1582" s="115">
        <f t="shared" si="141"/>
        <v>8986059</v>
      </c>
      <c r="E1582" s="115">
        <f t="shared" si="142"/>
        <v>9050327</v>
      </c>
      <c r="F1582" s="31">
        <f t="shared" si="146"/>
        <v>1.0071519672862153</v>
      </c>
      <c r="G1582" s="115">
        <f t="shared" si="143"/>
        <v>10091314</v>
      </c>
      <c r="H1582" s="31">
        <f t="shared" si="147"/>
        <v>1.115022031800619</v>
      </c>
      <c r="I1582" s="115">
        <f t="shared" si="144"/>
        <v>9828498</v>
      </c>
      <c r="J1582" s="31">
        <f t="shared" si="148"/>
        <v>0.9739562162073244</v>
      </c>
      <c r="K1582" s="115">
        <f t="shared" si="145"/>
        <v>9720225</v>
      </c>
      <c r="L1582" s="31">
        <f t="shared" si="149"/>
        <v>0.9889837694426962</v>
      </c>
    </row>
    <row r="1583" spans="3:12" ht="15">
      <c r="C1583" s="1" t="s">
        <v>3</v>
      </c>
      <c r="D1583" s="115">
        <f t="shared" si="141"/>
        <v>4153748</v>
      </c>
      <c r="E1583" s="115">
        <f t="shared" si="142"/>
        <v>4235341</v>
      </c>
      <c r="F1583" s="31">
        <f t="shared" si="146"/>
        <v>1.0196432234213535</v>
      </c>
      <c r="G1583" s="115">
        <f t="shared" si="143"/>
        <v>4633766</v>
      </c>
      <c r="H1583" s="31">
        <f t="shared" si="147"/>
        <v>1.09407152812489</v>
      </c>
      <c r="I1583" s="115">
        <f t="shared" si="144"/>
        <v>4515273</v>
      </c>
      <c r="J1583" s="31">
        <f t="shared" si="148"/>
        <v>0.9744283591359598</v>
      </c>
      <c r="K1583" s="115">
        <f t="shared" si="145"/>
        <v>4396392</v>
      </c>
      <c r="L1583" s="31">
        <f t="shared" si="149"/>
        <v>0.9736713594061754</v>
      </c>
    </row>
    <row r="1584" spans="3:12" ht="15">
      <c r="C1584" s="1" t="s">
        <v>4</v>
      </c>
      <c r="D1584" s="115">
        <f t="shared" si="141"/>
        <v>2847087</v>
      </c>
      <c r="E1584" s="115">
        <f t="shared" si="142"/>
        <v>2906936</v>
      </c>
      <c r="F1584" s="31">
        <f t="shared" si="146"/>
        <v>1.021021134935462</v>
      </c>
      <c r="G1584" s="115">
        <f t="shared" si="143"/>
        <v>3200287</v>
      </c>
      <c r="H1584" s="31">
        <f t="shared" si="147"/>
        <v>1.1009141584128443</v>
      </c>
      <c r="I1584" s="115">
        <f t="shared" si="144"/>
        <v>3070112</v>
      </c>
      <c r="J1584" s="31">
        <f t="shared" si="148"/>
        <v>0.9593239606322808</v>
      </c>
      <c r="K1584" s="115">
        <f t="shared" si="145"/>
        <v>3050504</v>
      </c>
      <c r="L1584" s="31">
        <f t="shared" si="149"/>
        <v>0.9936132623174659</v>
      </c>
    </row>
    <row r="1585" spans="3:12" ht="15">
      <c r="C1585" s="1" t="s">
        <v>5</v>
      </c>
      <c r="D1585" s="115">
        <f t="shared" si="141"/>
        <v>1911715</v>
      </c>
      <c r="E1585" s="115">
        <f t="shared" si="142"/>
        <v>1808848</v>
      </c>
      <c r="F1585" s="31">
        <f t="shared" si="146"/>
        <v>0.9461912471262715</v>
      </c>
      <c r="G1585" s="115">
        <f t="shared" si="143"/>
        <v>2129413</v>
      </c>
      <c r="H1585" s="31">
        <f t="shared" si="147"/>
        <v>1.1772205293092621</v>
      </c>
      <c r="I1585" s="115">
        <f t="shared" si="144"/>
        <v>2072349</v>
      </c>
      <c r="J1585" s="31">
        <f t="shared" si="148"/>
        <v>0.9732020044960747</v>
      </c>
      <c r="K1585" s="115">
        <f t="shared" si="145"/>
        <v>1979146</v>
      </c>
      <c r="L1585" s="31">
        <f t="shared" si="149"/>
        <v>0.9550254324923071</v>
      </c>
    </row>
    <row r="1586" spans="3:12" ht="15">
      <c r="C1586" s="1" t="s">
        <v>6</v>
      </c>
      <c r="D1586" s="115">
        <f t="shared" si="141"/>
        <v>7057707</v>
      </c>
      <c r="E1586" s="115">
        <f t="shared" si="142"/>
        <v>6973842</v>
      </c>
      <c r="F1586" s="31">
        <f t="shared" si="146"/>
        <v>0.9881172454452983</v>
      </c>
      <c r="G1586" s="115">
        <f t="shared" si="143"/>
        <v>7832080</v>
      </c>
      <c r="H1586" s="31">
        <f t="shared" si="147"/>
        <v>1.1230653060393396</v>
      </c>
      <c r="I1586" s="115">
        <f t="shared" si="144"/>
        <v>7879845</v>
      </c>
      <c r="J1586" s="31">
        <f t="shared" si="148"/>
        <v>1.006098635356125</v>
      </c>
      <c r="K1586" s="115">
        <f t="shared" si="145"/>
        <v>7639452</v>
      </c>
      <c r="L1586" s="31">
        <f t="shared" si="149"/>
        <v>0.9694926740310247</v>
      </c>
    </row>
    <row r="1587" spans="3:12" ht="15">
      <c r="C1587" s="1" t="s">
        <v>7</v>
      </c>
      <c r="D1587" s="115">
        <f t="shared" si="141"/>
        <v>7667887</v>
      </c>
      <c r="E1587" s="115">
        <f t="shared" si="142"/>
        <v>7729323</v>
      </c>
      <c r="F1587" s="31">
        <f t="shared" si="146"/>
        <v>1.0080121159844948</v>
      </c>
      <c r="G1587" s="115">
        <f t="shared" si="143"/>
        <v>9111548</v>
      </c>
      <c r="H1587" s="31">
        <f t="shared" si="147"/>
        <v>1.1788287279493948</v>
      </c>
      <c r="I1587" s="115">
        <f t="shared" si="144"/>
        <v>8977285</v>
      </c>
      <c r="J1587" s="31">
        <f t="shared" si="148"/>
        <v>0.9852645236572315</v>
      </c>
      <c r="K1587" s="115">
        <f t="shared" si="145"/>
        <v>8914784</v>
      </c>
      <c r="L1587" s="31">
        <f t="shared" si="149"/>
        <v>0.993037872808984</v>
      </c>
    </row>
    <row r="1588" spans="3:12" ht="15">
      <c r="C1588" s="1" t="s">
        <v>8</v>
      </c>
      <c r="D1588" s="115">
        <f t="shared" si="141"/>
        <v>2433440</v>
      </c>
      <c r="E1588" s="115">
        <f t="shared" si="142"/>
        <v>2445983</v>
      </c>
      <c r="F1588" s="31">
        <f t="shared" si="146"/>
        <v>1.0051544315865606</v>
      </c>
      <c r="G1588" s="115">
        <f t="shared" si="143"/>
        <v>2645714</v>
      </c>
      <c r="H1588" s="31">
        <f t="shared" si="147"/>
        <v>1.0816567408685998</v>
      </c>
      <c r="I1588" s="115">
        <f t="shared" si="144"/>
        <v>25816912</v>
      </c>
      <c r="J1588" s="31">
        <f t="shared" si="148"/>
        <v>9.758013148813514</v>
      </c>
      <c r="K1588" s="115">
        <f t="shared" si="145"/>
        <v>2584607</v>
      </c>
      <c r="L1588" s="31">
        <f t="shared" si="149"/>
        <v>0.10011294147030443</v>
      </c>
    </row>
    <row r="1589" spans="3:12" ht="15">
      <c r="C1589" s="1" t="s">
        <v>9</v>
      </c>
      <c r="D1589" s="115">
        <f t="shared" si="141"/>
        <v>11431246</v>
      </c>
      <c r="E1589" s="115">
        <f t="shared" si="142"/>
        <v>1146786</v>
      </c>
      <c r="F1589" s="31">
        <f t="shared" si="146"/>
        <v>0.10032029754236765</v>
      </c>
      <c r="G1589" s="115">
        <f t="shared" si="143"/>
        <v>1315068</v>
      </c>
      <c r="H1589" s="31">
        <f t="shared" si="147"/>
        <v>1.1467422867038837</v>
      </c>
      <c r="I1589" s="115">
        <f t="shared" si="144"/>
        <v>1278251</v>
      </c>
      <c r="J1589" s="31">
        <f t="shared" si="148"/>
        <v>0.9720037290847318</v>
      </c>
      <c r="K1589" s="115">
        <f t="shared" si="145"/>
        <v>1247554</v>
      </c>
      <c r="L1589" s="31">
        <f t="shared" si="149"/>
        <v>0.9759851547153102</v>
      </c>
    </row>
    <row r="1590" spans="3:12" ht="15">
      <c r="C1590" s="1" t="s">
        <v>10</v>
      </c>
      <c r="D1590" s="115">
        <f t="shared" si="141"/>
        <v>365408</v>
      </c>
      <c r="E1590" s="115">
        <f t="shared" si="142"/>
        <v>332452</v>
      </c>
      <c r="F1590" s="31">
        <f t="shared" si="146"/>
        <v>0.9098104037131097</v>
      </c>
      <c r="G1590" s="115">
        <f t="shared" si="143"/>
        <v>354086</v>
      </c>
      <c r="H1590" s="31">
        <f t="shared" si="147"/>
        <v>1.0650740558035445</v>
      </c>
      <c r="I1590" s="115">
        <f t="shared" si="144"/>
        <v>349292</v>
      </c>
      <c r="J1590" s="31">
        <f t="shared" si="148"/>
        <v>0.9864609162745773</v>
      </c>
      <c r="K1590" s="115">
        <f t="shared" si="145"/>
        <v>346318</v>
      </c>
      <c r="L1590" s="31">
        <f t="shared" si="149"/>
        <v>0.9914856337963652</v>
      </c>
    </row>
    <row r="1591" spans="3:12" ht="15">
      <c r="C1591" s="1" t="s">
        <v>11</v>
      </c>
      <c r="D1591" s="115">
        <f t="shared" si="141"/>
        <v>7191813</v>
      </c>
      <c r="E1591" s="115">
        <f t="shared" si="142"/>
        <v>7182747</v>
      </c>
      <c r="F1591" s="31">
        <f t="shared" si="146"/>
        <v>0.9987393999259991</v>
      </c>
      <c r="G1591" s="115">
        <f t="shared" si="143"/>
        <v>8189368</v>
      </c>
      <c r="H1591" s="31">
        <f t="shared" si="147"/>
        <v>1.1401442929842858</v>
      </c>
      <c r="I1591" s="115">
        <f t="shared" si="144"/>
        <v>7753353</v>
      </c>
      <c r="J1591" s="31">
        <f t="shared" si="148"/>
        <v>0.9467584067537324</v>
      </c>
      <c r="K1591" s="115">
        <f t="shared" si="145"/>
        <v>7507737</v>
      </c>
      <c r="L1591" s="31">
        <f t="shared" si="149"/>
        <v>0.9683213185314792</v>
      </c>
    </row>
    <row r="1592" spans="3:12" ht="15">
      <c r="C1592" s="1" t="s">
        <v>12</v>
      </c>
      <c r="D1592" s="115">
        <f t="shared" si="141"/>
        <v>1385269</v>
      </c>
      <c r="E1592" s="115">
        <f t="shared" si="142"/>
        <v>1288575</v>
      </c>
      <c r="F1592" s="31">
        <f t="shared" si="146"/>
        <v>0.9301983946800224</v>
      </c>
      <c r="G1592" s="115">
        <f t="shared" si="143"/>
        <v>1451733</v>
      </c>
      <c r="H1592" s="31">
        <f t="shared" si="147"/>
        <v>1.1266189395262207</v>
      </c>
      <c r="I1592" s="115">
        <f t="shared" si="144"/>
        <v>1474059</v>
      </c>
      <c r="J1592" s="31">
        <f t="shared" si="148"/>
        <v>1.015378860988901</v>
      </c>
      <c r="K1592" s="115">
        <f t="shared" si="145"/>
        <v>1443279</v>
      </c>
      <c r="L1592" s="31">
        <f t="shared" si="149"/>
        <v>0.9791188819443455</v>
      </c>
    </row>
    <row r="1593" spans="3:12" ht="15">
      <c r="C1593" s="1" t="s">
        <v>13</v>
      </c>
      <c r="D1593" s="115">
        <f t="shared" si="141"/>
        <v>1855370</v>
      </c>
      <c r="E1593" s="115">
        <f t="shared" si="142"/>
        <v>1967064</v>
      </c>
      <c r="F1593" s="31">
        <f t="shared" si="146"/>
        <v>1.0602003912966147</v>
      </c>
      <c r="G1593" s="115">
        <f t="shared" si="143"/>
        <v>2133624</v>
      </c>
      <c r="H1593" s="31">
        <f t="shared" si="147"/>
        <v>1.0846744183209087</v>
      </c>
      <c r="I1593" s="115">
        <f t="shared" si="144"/>
        <v>2096894</v>
      </c>
      <c r="J1593" s="31">
        <f t="shared" si="148"/>
        <v>0.9827851580222194</v>
      </c>
      <c r="K1593" s="115">
        <f t="shared" si="145"/>
        <v>2149018</v>
      </c>
      <c r="L1593" s="31">
        <f t="shared" si="149"/>
        <v>1.0248577181297671</v>
      </c>
    </row>
    <row r="1594" spans="3:12" ht="15">
      <c r="C1594" s="1" t="s">
        <v>14</v>
      </c>
      <c r="D1594" s="115">
        <f t="shared" si="141"/>
        <v>3221984</v>
      </c>
      <c r="E1594" s="115">
        <f t="shared" si="142"/>
        <v>3195477</v>
      </c>
      <c r="F1594" s="31">
        <f t="shared" si="146"/>
        <v>0.991773081430572</v>
      </c>
      <c r="G1594" s="115">
        <f t="shared" si="143"/>
        <v>3642461</v>
      </c>
      <c r="H1594" s="31">
        <f t="shared" si="147"/>
        <v>1.1398802119370597</v>
      </c>
      <c r="I1594" s="115">
        <f t="shared" si="144"/>
        <v>3568147</v>
      </c>
      <c r="J1594" s="31">
        <f t="shared" si="148"/>
        <v>0.9795978597986361</v>
      </c>
      <c r="K1594" s="115">
        <f t="shared" si="145"/>
        <v>3466583</v>
      </c>
      <c r="L1594" s="31">
        <f t="shared" si="149"/>
        <v>0.9715359260703105</v>
      </c>
    </row>
    <row r="1595" spans="3:12" ht="15">
      <c r="C1595" s="1" t="s">
        <v>15</v>
      </c>
      <c r="D1595" s="115">
        <f t="shared" si="141"/>
        <v>850186</v>
      </c>
      <c r="E1595" s="115">
        <f t="shared" si="142"/>
        <v>905158</v>
      </c>
      <c r="F1595" s="31">
        <f t="shared" si="146"/>
        <v>1.0646587923113295</v>
      </c>
      <c r="G1595" s="115">
        <f t="shared" si="143"/>
        <v>1016556</v>
      </c>
      <c r="H1595" s="31">
        <f t="shared" si="147"/>
        <v>1.1230702264135102</v>
      </c>
      <c r="I1595" s="115">
        <f t="shared" si="144"/>
        <v>1005053</v>
      </c>
      <c r="J1595" s="31">
        <f t="shared" si="148"/>
        <v>0.9886843420332967</v>
      </c>
      <c r="K1595" s="115">
        <f t="shared" si="145"/>
        <v>997013</v>
      </c>
      <c r="L1595" s="31">
        <f t="shared" si="149"/>
        <v>0.9920004218682995</v>
      </c>
    </row>
    <row r="1596" spans="3:12" ht="15">
      <c r="C1596" s="1" t="s">
        <v>16</v>
      </c>
      <c r="D1596" s="115">
        <f t="shared" si="141"/>
        <v>1112283</v>
      </c>
      <c r="E1596" s="115">
        <f t="shared" si="142"/>
        <v>1146629</v>
      </c>
      <c r="F1596" s="31">
        <f t="shared" si="146"/>
        <v>1.0308788320957887</v>
      </c>
      <c r="G1596" s="115">
        <f t="shared" si="143"/>
        <v>1320757</v>
      </c>
      <c r="H1596" s="31">
        <f t="shared" si="147"/>
        <v>1.151860802404265</v>
      </c>
      <c r="I1596" s="115">
        <f t="shared" si="144"/>
        <v>1335642</v>
      </c>
      <c r="J1596" s="31">
        <f t="shared" si="148"/>
        <v>1.0112700519474815</v>
      </c>
      <c r="K1596" s="115">
        <f t="shared" si="145"/>
        <v>1278832</v>
      </c>
      <c r="L1596" s="31">
        <f t="shared" si="149"/>
        <v>0.957466147365836</v>
      </c>
    </row>
    <row r="1597" spans="3:12" ht="15">
      <c r="C1597" s="1"/>
      <c r="D1597" s="115"/>
      <c r="E1597" s="115"/>
      <c r="F1597" s="31"/>
      <c r="G1597" s="115"/>
      <c r="H1597" s="31"/>
      <c r="I1597" s="115"/>
      <c r="J1597" s="31"/>
      <c r="K1597" s="115"/>
      <c r="L1597" s="31"/>
    </row>
    <row r="1598" spans="3:12" ht="15">
      <c r="C1598" s="1" t="s">
        <v>17</v>
      </c>
      <c r="D1598" s="115">
        <f>SUM(D1580:D1596)</f>
        <v>90697639</v>
      </c>
      <c r="E1598" s="115">
        <f>SUM(E1580:E1596)</f>
        <v>80759808</v>
      </c>
      <c r="F1598" s="31">
        <f>+E1598/D1598</f>
        <v>0.8904290000316326</v>
      </c>
      <c r="G1598" s="115">
        <f>SUM(G1580:G1596)</f>
        <v>91077890</v>
      </c>
      <c r="H1598" s="31">
        <f>+G1598/E1598</f>
        <v>1.1277625870532035</v>
      </c>
      <c r="I1598" s="115">
        <f>SUM(I1580:I1596)</f>
        <v>112783140</v>
      </c>
      <c r="J1598" s="31">
        <f>+I1598/G1598</f>
        <v>1.2383152486294973</v>
      </c>
      <c r="K1598" s="115">
        <f>SUM(K1580:K1596)</f>
        <v>87872993</v>
      </c>
      <c r="L1598" s="31">
        <f>+K1598/I1598</f>
        <v>0.7791323508105911</v>
      </c>
    </row>
    <row r="1609" ht="15">
      <c r="J1609" s="225" t="s">
        <v>500</v>
      </c>
    </row>
    <row r="1612" spans="3:5" ht="15">
      <c r="C1612" s="257" t="s">
        <v>302</v>
      </c>
      <c r="D1612" s="257"/>
      <c r="E1612" s="257"/>
    </row>
    <row r="1613" spans="3:15" ht="15">
      <c r="C1613" s="233"/>
      <c r="D1613" s="244" t="s">
        <v>34</v>
      </c>
      <c r="E1613" s="244"/>
      <c r="F1613" s="244"/>
      <c r="G1613" s="244"/>
      <c r="H1613" s="244" t="s">
        <v>35</v>
      </c>
      <c r="I1613" s="244"/>
      <c r="J1613" s="244"/>
      <c r="K1613" s="244"/>
      <c r="L1613" s="244" t="s">
        <v>36</v>
      </c>
      <c r="M1613" s="244"/>
      <c r="N1613" s="244"/>
      <c r="O1613" s="244"/>
    </row>
    <row r="1614" spans="3:15" ht="15">
      <c r="C1614" s="233"/>
      <c r="D1614" s="271" t="s">
        <v>199</v>
      </c>
      <c r="E1614" s="271"/>
      <c r="F1614" s="271" t="s">
        <v>200</v>
      </c>
      <c r="G1614" s="271"/>
      <c r="H1614" s="271" t="s">
        <v>199</v>
      </c>
      <c r="I1614" s="271"/>
      <c r="J1614" s="271" t="s">
        <v>200</v>
      </c>
      <c r="K1614" s="271"/>
      <c r="L1614" s="271" t="s">
        <v>199</v>
      </c>
      <c r="M1614" s="271"/>
      <c r="N1614" s="271" t="s">
        <v>200</v>
      </c>
      <c r="O1614" s="271"/>
    </row>
    <row r="1615" spans="3:15" ht="15">
      <c r="C1615" s="233"/>
      <c r="D1615" s="216" t="s">
        <v>129</v>
      </c>
      <c r="E1615" s="18" t="s">
        <v>198</v>
      </c>
      <c r="F1615" s="216" t="s">
        <v>129</v>
      </c>
      <c r="G1615" s="18" t="s">
        <v>198</v>
      </c>
      <c r="H1615" s="216" t="s">
        <v>129</v>
      </c>
      <c r="I1615" s="18" t="s">
        <v>198</v>
      </c>
      <c r="J1615" s="216" t="s">
        <v>129</v>
      </c>
      <c r="K1615" s="18" t="s">
        <v>198</v>
      </c>
      <c r="L1615" s="216" t="s">
        <v>129</v>
      </c>
      <c r="M1615" s="18" t="s">
        <v>198</v>
      </c>
      <c r="N1615" s="216" t="s">
        <v>129</v>
      </c>
      <c r="O1615" s="18" t="s">
        <v>198</v>
      </c>
    </row>
    <row r="1616" spans="3:15" ht="15">
      <c r="C1616" s="1" t="s">
        <v>0</v>
      </c>
      <c r="D1616" s="219">
        <v>1266835</v>
      </c>
      <c r="E1616" s="116">
        <v>0.0768</v>
      </c>
      <c r="F1616" s="219">
        <v>946823</v>
      </c>
      <c r="G1616" s="116">
        <v>0.0574</v>
      </c>
      <c r="H1616" s="219">
        <v>1152256</v>
      </c>
      <c r="I1616" s="116">
        <v>0.0709</v>
      </c>
      <c r="J1616" s="219">
        <v>938906</v>
      </c>
      <c r="K1616" s="116">
        <v>0.0577</v>
      </c>
      <c r="L1616" s="219">
        <v>930634</v>
      </c>
      <c r="M1616" s="116">
        <v>0.0581</v>
      </c>
      <c r="N1616" s="219">
        <v>861170</v>
      </c>
      <c r="O1616" s="116">
        <v>0.0538</v>
      </c>
    </row>
    <row r="1617" spans="3:15" ht="15">
      <c r="C1617" s="1" t="s">
        <v>1</v>
      </c>
      <c r="D1617" s="219">
        <v>166807</v>
      </c>
      <c r="E1617" s="116"/>
      <c r="F1617" s="219">
        <v>120443</v>
      </c>
      <c r="G1617" s="116"/>
      <c r="H1617" s="219">
        <v>185950</v>
      </c>
      <c r="I1617" s="116"/>
      <c r="J1617" s="219">
        <v>137876</v>
      </c>
      <c r="K1617" s="116"/>
      <c r="L1617" s="219">
        <v>157828</v>
      </c>
      <c r="M1617" s="116"/>
      <c r="N1617" s="219">
        <v>129341</v>
      </c>
      <c r="O1617" s="116"/>
    </row>
    <row r="1618" spans="3:15" ht="15">
      <c r="C1618" s="1" t="s">
        <v>2</v>
      </c>
      <c r="D1618" s="219">
        <v>465942</v>
      </c>
      <c r="E1618" s="116">
        <v>0.0758</v>
      </c>
      <c r="F1618" s="219">
        <v>344362</v>
      </c>
      <c r="G1618" s="116">
        <v>0.056</v>
      </c>
      <c r="H1618" s="219">
        <v>400361</v>
      </c>
      <c r="I1618" s="116">
        <v>0.0658</v>
      </c>
      <c r="J1618" s="219">
        <v>354733</v>
      </c>
      <c r="K1618" s="116">
        <v>0.0583</v>
      </c>
      <c r="L1618" s="219">
        <v>334950</v>
      </c>
      <c r="M1618" s="116">
        <v>0.0552</v>
      </c>
      <c r="N1618" s="219">
        <v>343280</v>
      </c>
      <c r="O1618" s="116">
        <v>0.0597</v>
      </c>
    </row>
    <row r="1619" spans="3:15" ht="15">
      <c r="C1619" s="1" t="s">
        <v>3</v>
      </c>
      <c r="D1619" s="219">
        <v>202859</v>
      </c>
      <c r="E1619" s="116">
        <v>0.0726</v>
      </c>
      <c r="F1619" s="219">
        <v>128998</v>
      </c>
      <c r="G1619" s="116">
        <v>0.0462</v>
      </c>
      <c r="H1619" s="219">
        <v>189088</v>
      </c>
      <c r="I1619" s="116">
        <v>0.0712</v>
      </c>
      <c r="J1619" s="219">
        <v>130326</v>
      </c>
      <c r="K1619" s="116">
        <v>0.0491</v>
      </c>
      <c r="L1619" s="219">
        <v>153101</v>
      </c>
      <c r="M1619" s="116">
        <v>0.06</v>
      </c>
      <c r="N1619" s="219">
        <v>120740</v>
      </c>
      <c r="O1619" s="116">
        <v>0.0474</v>
      </c>
    </row>
    <row r="1620" spans="3:15" ht="15">
      <c r="C1620" s="1" t="s">
        <v>4</v>
      </c>
      <c r="D1620" s="219">
        <v>140461</v>
      </c>
      <c r="E1620" s="116">
        <v>0.0728</v>
      </c>
      <c r="F1620" s="219">
        <v>142699</v>
      </c>
      <c r="G1620" s="116">
        <v>0.0739</v>
      </c>
      <c r="H1620" s="219">
        <v>129277</v>
      </c>
      <c r="I1620" s="116">
        <v>0.0637</v>
      </c>
      <c r="J1620" s="219">
        <v>118990</v>
      </c>
      <c r="K1620" s="116">
        <v>0.0641</v>
      </c>
      <c r="L1620" s="219">
        <v>110742</v>
      </c>
      <c r="M1620" s="116">
        <v>0.0637</v>
      </c>
      <c r="N1620" s="219">
        <v>112798</v>
      </c>
      <c r="O1620" s="116">
        <v>0.0648</v>
      </c>
    </row>
    <row r="1621" spans="3:15" ht="15">
      <c r="C1621" s="1" t="s">
        <v>5</v>
      </c>
      <c r="D1621" s="219">
        <v>80570</v>
      </c>
      <c r="E1621" s="116">
        <v>0.066</v>
      </c>
      <c r="F1621" s="219">
        <v>94958</v>
      </c>
      <c r="G1621" s="116">
        <v>0.078</v>
      </c>
      <c r="H1621" s="219">
        <v>70715</v>
      </c>
      <c r="I1621" s="116">
        <v>0.058</v>
      </c>
      <c r="J1621" s="219">
        <v>90433</v>
      </c>
      <c r="K1621" s="116">
        <v>0.074</v>
      </c>
      <c r="L1621" s="219">
        <v>65819</v>
      </c>
      <c r="M1621" s="116">
        <v>0.056</v>
      </c>
      <c r="N1621" s="219">
        <v>87940</v>
      </c>
      <c r="O1621" s="116">
        <v>0.074</v>
      </c>
    </row>
    <row r="1622" spans="3:15" ht="15">
      <c r="C1622" s="1" t="s">
        <v>6</v>
      </c>
      <c r="D1622" s="219">
        <v>399995</v>
      </c>
      <c r="E1622" s="116">
        <v>0.083</v>
      </c>
      <c r="F1622" s="219">
        <v>317528</v>
      </c>
      <c r="G1622" s="116">
        <v>0.0664</v>
      </c>
      <c r="H1622" s="219">
        <v>370021</v>
      </c>
      <c r="I1622" s="116">
        <v>0.0758</v>
      </c>
      <c r="J1622" s="219">
        <v>299904</v>
      </c>
      <c r="K1622" s="116">
        <v>0.0615</v>
      </c>
      <c r="L1622" s="219">
        <v>329839</v>
      </c>
      <c r="M1622" s="116">
        <v>0.0726</v>
      </c>
      <c r="N1622" s="219">
        <v>300365</v>
      </c>
      <c r="O1622" s="116">
        <v>0.0661</v>
      </c>
    </row>
    <row r="1623" spans="3:15" ht="15">
      <c r="C1623" s="1" t="s">
        <v>7</v>
      </c>
      <c r="D1623" s="219">
        <v>465062</v>
      </c>
      <c r="E1623" s="116">
        <v>0.001</v>
      </c>
      <c r="F1623" s="219">
        <v>305610</v>
      </c>
      <c r="G1623" s="116">
        <v>0.0531</v>
      </c>
      <c r="H1623" s="219">
        <v>459570</v>
      </c>
      <c r="I1623" s="116">
        <v>0.0808</v>
      </c>
      <c r="J1623" s="219">
        <v>347054</v>
      </c>
      <c r="K1623" s="116">
        <v>0.061</v>
      </c>
      <c r="L1623" s="219">
        <v>450239</v>
      </c>
      <c r="M1623" s="116">
        <v>0.0806</v>
      </c>
      <c r="N1623" s="219">
        <v>340669</v>
      </c>
      <c r="O1623" s="116">
        <v>0.061</v>
      </c>
    </row>
    <row r="1624" spans="3:15" ht="15">
      <c r="C1624" s="1" t="s">
        <v>8</v>
      </c>
      <c r="D1624" s="219">
        <v>125693</v>
      </c>
      <c r="E1624" s="116">
        <v>0.079</v>
      </c>
      <c r="F1624" s="219">
        <v>124768</v>
      </c>
      <c r="G1624" s="116">
        <v>0.078</v>
      </c>
      <c r="H1624" s="219">
        <v>109428</v>
      </c>
      <c r="I1624" s="116">
        <v>0.069</v>
      </c>
      <c r="J1624" s="219">
        <v>105424</v>
      </c>
      <c r="K1624" s="116">
        <v>0.066</v>
      </c>
      <c r="L1624" s="219">
        <v>104435</v>
      </c>
      <c r="M1624" s="116">
        <v>0.064</v>
      </c>
      <c r="N1624" s="219">
        <v>104086</v>
      </c>
      <c r="O1624" s="116">
        <v>0.064</v>
      </c>
    </row>
    <row r="1625" spans="3:15" ht="15">
      <c r="C1625" s="1" t="s">
        <v>9</v>
      </c>
      <c r="D1625" s="219">
        <v>70327</v>
      </c>
      <c r="E1625" s="116">
        <v>0.093</v>
      </c>
      <c r="F1625" s="219">
        <v>49365</v>
      </c>
      <c r="G1625" s="116">
        <v>0.065</v>
      </c>
      <c r="H1625" s="219">
        <v>45068</v>
      </c>
      <c r="I1625" s="116">
        <v>0.057</v>
      </c>
      <c r="J1625" s="219">
        <v>57273</v>
      </c>
      <c r="K1625" s="116">
        <v>0.072</v>
      </c>
      <c r="L1625" s="219">
        <v>46242</v>
      </c>
      <c r="M1625" s="116">
        <v>0.067</v>
      </c>
      <c r="N1625" s="219">
        <v>40922</v>
      </c>
      <c r="O1625" s="116">
        <v>0.059</v>
      </c>
    </row>
    <row r="1626" spans="3:15" ht="15">
      <c r="C1626" s="1" t="s">
        <v>10</v>
      </c>
      <c r="D1626" s="219">
        <v>12198</v>
      </c>
      <c r="E1626" s="116">
        <v>0.0711</v>
      </c>
      <c r="F1626" s="219">
        <v>9074</v>
      </c>
      <c r="G1626" s="116">
        <v>0.0711</v>
      </c>
      <c r="H1626" s="219">
        <v>11108</v>
      </c>
      <c r="I1626" s="116">
        <v>0.0536</v>
      </c>
      <c r="J1626" s="219">
        <v>12555</v>
      </c>
      <c r="K1626" s="116">
        <v>0.0606</v>
      </c>
      <c r="L1626" s="219">
        <v>11796</v>
      </c>
      <c r="M1626" s="116">
        <v>0.0574</v>
      </c>
      <c r="N1626" s="219">
        <v>13448</v>
      </c>
      <c r="O1626" s="116">
        <v>0.0654</v>
      </c>
    </row>
    <row r="1627" spans="3:15" ht="15">
      <c r="C1627" s="1" t="s">
        <v>11</v>
      </c>
      <c r="D1627" s="219">
        <v>378899</v>
      </c>
      <c r="E1627" s="116">
        <v>0.0748</v>
      </c>
      <c r="F1627" s="219">
        <v>275521</v>
      </c>
      <c r="G1627" s="116">
        <v>0.0544</v>
      </c>
      <c r="H1627" s="219">
        <v>366075</v>
      </c>
      <c r="I1627" s="116">
        <v>0.0765</v>
      </c>
      <c r="J1627" s="219">
        <v>282047</v>
      </c>
      <c r="K1627" s="116">
        <v>0.059</v>
      </c>
      <c r="L1627" s="219">
        <v>349397</v>
      </c>
      <c r="M1627" s="116">
        <v>0.07596</v>
      </c>
      <c r="N1627" s="219">
        <v>272040</v>
      </c>
      <c r="O1627" s="116">
        <v>0.0588</v>
      </c>
    </row>
    <row r="1628" spans="3:15" ht="15">
      <c r="C1628" s="1" t="s">
        <v>12</v>
      </c>
      <c r="D1628" s="219">
        <v>43529</v>
      </c>
      <c r="E1628" s="116">
        <v>0.0487</v>
      </c>
      <c r="F1628" s="219">
        <v>72855</v>
      </c>
      <c r="G1628" s="116">
        <v>0.0814</v>
      </c>
      <c r="H1628" s="219">
        <v>59553</v>
      </c>
      <c r="I1628" s="116">
        <v>0.0637</v>
      </c>
      <c r="J1628" s="219">
        <v>52953</v>
      </c>
      <c r="K1628" s="116">
        <v>0.0567</v>
      </c>
      <c r="L1628" s="219">
        <v>59514</v>
      </c>
      <c r="M1628" s="116">
        <v>0.0677</v>
      </c>
      <c r="N1628" s="219">
        <v>74663</v>
      </c>
      <c r="O1628" s="116">
        <v>0.085</v>
      </c>
    </row>
    <row r="1629" spans="3:15" ht="15">
      <c r="C1629" s="1" t="s">
        <v>13</v>
      </c>
      <c r="D1629" s="219">
        <v>86201</v>
      </c>
      <c r="E1629" s="116">
        <v>0.073</v>
      </c>
      <c r="F1629" s="219">
        <v>79740</v>
      </c>
      <c r="G1629" s="116">
        <v>0.067</v>
      </c>
      <c r="H1629" s="219">
        <v>109836</v>
      </c>
      <c r="I1629" s="116">
        <v>0.0927</v>
      </c>
      <c r="J1629" s="219">
        <v>80248</v>
      </c>
      <c r="K1629" s="116">
        <v>0.067</v>
      </c>
      <c r="L1629" s="219">
        <v>107768</v>
      </c>
      <c r="M1629" s="116">
        <v>0.085</v>
      </c>
      <c r="N1629" s="219">
        <v>90603</v>
      </c>
      <c r="O1629" s="116">
        <v>0.071</v>
      </c>
    </row>
    <row r="1630" spans="3:15" ht="15">
      <c r="C1630" s="1" t="s">
        <v>14</v>
      </c>
      <c r="D1630" s="219">
        <v>187767</v>
      </c>
      <c r="E1630" s="116">
        <v>0.0872</v>
      </c>
      <c r="F1630" s="219">
        <v>176501</v>
      </c>
      <c r="G1630" s="116">
        <v>0.0819</v>
      </c>
      <c r="H1630" s="219">
        <v>182223</v>
      </c>
      <c r="I1630" s="116">
        <v>0.0843</v>
      </c>
      <c r="J1630" s="219">
        <v>187517</v>
      </c>
      <c r="K1630" s="116">
        <v>0.0868</v>
      </c>
      <c r="L1630" s="219">
        <v>180203</v>
      </c>
      <c r="M1630" s="116">
        <v>0.0889</v>
      </c>
      <c r="N1630" s="219">
        <v>153818</v>
      </c>
      <c r="O1630" s="116">
        <v>0.0759</v>
      </c>
    </row>
    <row r="1631" spans="3:16" ht="15">
      <c r="C1631" s="1" t="s">
        <v>15</v>
      </c>
      <c r="D1631" s="219">
        <v>68185</v>
      </c>
      <c r="E1631" s="116">
        <v>0.107</v>
      </c>
      <c r="F1631" s="219">
        <v>58322</v>
      </c>
      <c r="G1631" s="116">
        <v>0.091</v>
      </c>
      <c r="H1631" s="219">
        <v>42709</v>
      </c>
      <c r="I1631" s="116">
        <v>0.068</v>
      </c>
      <c r="J1631" s="219">
        <v>56414</v>
      </c>
      <c r="K1631" s="116">
        <v>0.089</v>
      </c>
      <c r="L1631" s="219">
        <v>50783</v>
      </c>
      <c r="M1631" s="116">
        <v>0.082</v>
      </c>
      <c r="N1631" s="219">
        <v>42589</v>
      </c>
      <c r="O1631" s="116">
        <v>0.069</v>
      </c>
      <c r="P1631" t="s">
        <v>430</v>
      </c>
    </row>
    <row r="1632" spans="3:15" ht="15">
      <c r="C1632" s="1" t="s">
        <v>16</v>
      </c>
      <c r="D1632" s="219">
        <v>51704</v>
      </c>
      <c r="E1632" s="116">
        <v>0.071</v>
      </c>
      <c r="F1632" s="219">
        <v>42975</v>
      </c>
      <c r="G1632" s="116">
        <v>0.059</v>
      </c>
      <c r="H1632" s="219">
        <v>58683</v>
      </c>
      <c r="I1632" s="116">
        <v>0.078</v>
      </c>
      <c r="J1632" s="219">
        <v>39124</v>
      </c>
      <c r="K1632" s="116">
        <v>0.052</v>
      </c>
      <c r="L1632" s="219">
        <v>48818</v>
      </c>
      <c r="M1632" s="116">
        <v>0.068</v>
      </c>
      <c r="N1632" s="219">
        <v>41150</v>
      </c>
      <c r="O1632" s="116">
        <v>0.058</v>
      </c>
    </row>
    <row r="1633" spans="3:15" ht="15">
      <c r="C1633" s="1"/>
      <c r="D1633" s="219"/>
      <c r="E1633" s="116"/>
      <c r="F1633" s="219"/>
      <c r="G1633" s="116"/>
      <c r="H1633" s="219"/>
      <c r="I1633" s="116"/>
      <c r="J1633" s="219"/>
      <c r="K1633" s="116"/>
      <c r="L1633" s="219"/>
      <c r="M1633" s="116"/>
      <c r="N1633" s="219"/>
      <c r="O1633" s="116"/>
    </row>
    <row r="1634" spans="3:15" ht="15">
      <c r="C1634" s="1" t="s">
        <v>17</v>
      </c>
      <c r="D1634" s="219">
        <f>SUM(D1616:D1632)</f>
        <v>4213034</v>
      </c>
      <c r="E1634" s="116">
        <f>AVERAGE(E1616:E1632)</f>
        <v>0.07204999999999999</v>
      </c>
      <c r="F1634" s="219">
        <f>SUM(F1616:F1632)</f>
        <v>3290542</v>
      </c>
      <c r="G1634" s="116">
        <f>AVERAGE(G1616:G1632)</f>
        <v>0.0674875</v>
      </c>
      <c r="H1634" s="219">
        <f>SUM(H1616:H1632)</f>
        <v>3941921</v>
      </c>
      <c r="I1634" s="116">
        <f>AVERAGE(I1616:I1632)</f>
        <v>0.0705625</v>
      </c>
      <c r="J1634" s="219">
        <f>SUM(J1616:J1632)</f>
        <v>3291777</v>
      </c>
      <c r="K1634" s="116">
        <f>AVERAGE(K1616:K1632)</f>
        <v>0.064675</v>
      </c>
      <c r="L1634" s="219">
        <f>SUM(L1616:L1632)</f>
        <v>3492108</v>
      </c>
      <c r="M1634" s="116">
        <f>AVERAGE(M1616:M1632)</f>
        <v>0.068885</v>
      </c>
      <c r="N1634" s="219">
        <f>SUM(N1616:N1632)</f>
        <v>3129622</v>
      </c>
      <c r="O1634" s="116">
        <f>AVERAGE(O1616:O1632)</f>
        <v>0.06455625</v>
      </c>
    </row>
    <row r="1636" spans="3:9" ht="15">
      <c r="C1636" s="232" t="s">
        <v>431</v>
      </c>
      <c r="D1636" s="232"/>
      <c r="E1636" s="232"/>
      <c r="F1636" s="232"/>
      <c r="G1636" s="232"/>
      <c r="H1636" s="232"/>
      <c r="I1636" s="232"/>
    </row>
    <row r="1643" spans="3:6" ht="15">
      <c r="C1643" s="232" t="s">
        <v>201</v>
      </c>
      <c r="D1643" s="232"/>
      <c r="E1643" s="232"/>
      <c r="F1643" s="232"/>
    </row>
    <row r="1644" spans="3:5" ht="15">
      <c r="C1644" s="232" t="s">
        <v>202</v>
      </c>
      <c r="D1644" s="232"/>
      <c r="E1644" s="232"/>
    </row>
    <row r="1646" spans="3:16" ht="15">
      <c r="C1646" s="233"/>
      <c r="D1646" s="244" t="s">
        <v>203</v>
      </c>
      <c r="E1646" s="244"/>
      <c r="F1646" s="244" t="s">
        <v>214</v>
      </c>
      <c r="G1646" s="244"/>
      <c r="H1646" s="244"/>
      <c r="I1646" s="244"/>
      <c r="J1646" s="244"/>
      <c r="K1646" s="244"/>
      <c r="L1646" s="244"/>
      <c r="M1646" s="244"/>
      <c r="N1646" s="244"/>
      <c r="O1646" s="244"/>
      <c r="P1646" s="244"/>
    </row>
    <row r="1647" spans="3:16" ht="15">
      <c r="C1647" s="233"/>
      <c r="D1647" s="216" t="s">
        <v>148</v>
      </c>
      <c r="E1647" s="211" t="s">
        <v>149</v>
      </c>
      <c r="F1647" s="25" t="s">
        <v>204</v>
      </c>
      <c r="G1647" s="37" t="s">
        <v>205</v>
      </c>
      <c r="H1647" s="37" t="s">
        <v>206</v>
      </c>
      <c r="I1647" s="37" t="s">
        <v>207</v>
      </c>
      <c r="J1647" s="37" t="s">
        <v>208</v>
      </c>
      <c r="K1647" s="37" t="s">
        <v>209</v>
      </c>
      <c r="L1647" s="37" t="s">
        <v>210</v>
      </c>
      <c r="M1647" s="37" t="s">
        <v>211</v>
      </c>
      <c r="N1647" s="37" t="s">
        <v>213</v>
      </c>
      <c r="O1647" s="37" t="s">
        <v>212</v>
      </c>
      <c r="P1647" s="43" t="s">
        <v>110</v>
      </c>
    </row>
    <row r="1648" spans="3:16" ht="15">
      <c r="C1648" s="1" t="s">
        <v>0</v>
      </c>
      <c r="D1648" s="205" t="s">
        <v>295</v>
      </c>
      <c r="E1648" s="222"/>
      <c r="F1648" s="160" t="s">
        <v>295</v>
      </c>
      <c r="G1648" s="24"/>
      <c r="H1648" s="24"/>
      <c r="I1648" s="24"/>
      <c r="J1648" s="24"/>
      <c r="K1648" s="24"/>
      <c r="L1648" s="24"/>
      <c r="M1648" s="24"/>
      <c r="N1648" s="24" t="s">
        <v>295</v>
      </c>
      <c r="O1648" s="24"/>
      <c r="P1648" s="207"/>
    </row>
    <row r="1649" spans="3:16" ht="15">
      <c r="C1649" s="1" t="s">
        <v>1</v>
      </c>
      <c r="D1649" s="205" t="s">
        <v>295</v>
      </c>
      <c r="E1649" s="222"/>
      <c r="F1649" s="160" t="s">
        <v>295</v>
      </c>
      <c r="G1649" s="24" t="s">
        <v>295</v>
      </c>
      <c r="H1649" s="24" t="s">
        <v>295</v>
      </c>
      <c r="I1649" s="24" t="s">
        <v>295</v>
      </c>
      <c r="J1649" s="24"/>
      <c r="K1649" s="24" t="s">
        <v>295</v>
      </c>
      <c r="L1649" s="24"/>
      <c r="M1649" s="24" t="s">
        <v>295</v>
      </c>
      <c r="N1649" s="24" t="s">
        <v>295</v>
      </c>
      <c r="O1649" s="24" t="s">
        <v>295</v>
      </c>
      <c r="P1649" s="207"/>
    </row>
    <row r="1650" spans="3:16" ht="15">
      <c r="C1650" s="1" t="s">
        <v>2</v>
      </c>
      <c r="D1650" s="205" t="s">
        <v>295</v>
      </c>
      <c r="E1650" s="222"/>
      <c r="F1650" s="160" t="s">
        <v>295</v>
      </c>
      <c r="G1650" s="24" t="s">
        <v>295</v>
      </c>
      <c r="H1650" s="24" t="s">
        <v>295</v>
      </c>
      <c r="I1650" s="24"/>
      <c r="J1650" s="24"/>
      <c r="K1650" s="24"/>
      <c r="L1650" s="24"/>
      <c r="M1650" s="24" t="s">
        <v>295</v>
      </c>
      <c r="N1650" s="24" t="s">
        <v>295</v>
      </c>
      <c r="O1650" s="24" t="s">
        <v>295</v>
      </c>
      <c r="P1650" s="207" t="s">
        <v>295</v>
      </c>
    </row>
    <row r="1651" spans="3:16" ht="15">
      <c r="C1651" s="1" t="s">
        <v>3</v>
      </c>
      <c r="D1651" s="205" t="s">
        <v>295</v>
      </c>
      <c r="E1651" s="222"/>
      <c r="F1651" s="160" t="s">
        <v>295</v>
      </c>
      <c r="G1651" s="24" t="s">
        <v>295</v>
      </c>
      <c r="H1651" s="24" t="s">
        <v>295</v>
      </c>
      <c r="I1651" s="24" t="s">
        <v>295</v>
      </c>
      <c r="J1651" s="24" t="s">
        <v>295</v>
      </c>
      <c r="K1651" s="24" t="s">
        <v>295</v>
      </c>
      <c r="L1651" s="24"/>
      <c r="M1651" s="24" t="s">
        <v>295</v>
      </c>
      <c r="N1651" s="24" t="s">
        <v>295</v>
      </c>
      <c r="O1651" s="24"/>
      <c r="P1651" s="208" t="s">
        <v>295</v>
      </c>
    </row>
    <row r="1652" spans="3:16" ht="15">
      <c r="C1652" s="1" t="s">
        <v>4</v>
      </c>
      <c r="D1652" s="205" t="s">
        <v>295</v>
      </c>
      <c r="E1652" s="222"/>
      <c r="F1652" s="160" t="s">
        <v>295</v>
      </c>
      <c r="G1652" s="24" t="s">
        <v>295</v>
      </c>
      <c r="H1652" s="24" t="s">
        <v>295</v>
      </c>
      <c r="I1652" s="24" t="s">
        <v>295</v>
      </c>
      <c r="J1652" s="24"/>
      <c r="K1652" s="24" t="s">
        <v>295</v>
      </c>
      <c r="L1652" s="24"/>
      <c r="M1652" s="24" t="s">
        <v>295</v>
      </c>
      <c r="N1652" s="24" t="s">
        <v>295</v>
      </c>
      <c r="O1652" s="24"/>
      <c r="P1652" s="208" t="s">
        <v>295</v>
      </c>
    </row>
    <row r="1653" spans="3:16" ht="15">
      <c r="C1653" s="1" t="s">
        <v>5</v>
      </c>
      <c r="D1653" s="205" t="s">
        <v>295</v>
      </c>
      <c r="E1653" s="222"/>
      <c r="F1653" s="160" t="s">
        <v>295</v>
      </c>
      <c r="G1653" s="24" t="s">
        <v>295</v>
      </c>
      <c r="H1653" s="24"/>
      <c r="I1653" s="24"/>
      <c r="J1653" s="24"/>
      <c r="K1653" s="24"/>
      <c r="L1653" s="24"/>
      <c r="M1653" s="24"/>
      <c r="N1653" s="24" t="s">
        <v>295</v>
      </c>
      <c r="O1653" s="24" t="s">
        <v>295</v>
      </c>
      <c r="P1653" s="207"/>
    </row>
    <row r="1654" spans="3:16" ht="15">
      <c r="C1654" s="1" t="s">
        <v>6</v>
      </c>
      <c r="D1654" s="205" t="s">
        <v>295</v>
      </c>
      <c r="E1654" s="222"/>
      <c r="F1654" s="160" t="s">
        <v>295</v>
      </c>
      <c r="G1654" s="24" t="s">
        <v>295</v>
      </c>
      <c r="H1654" s="24" t="s">
        <v>295</v>
      </c>
      <c r="I1654" s="24" t="s">
        <v>295</v>
      </c>
      <c r="J1654" s="24"/>
      <c r="K1654" s="24" t="s">
        <v>295</v>
      </c>
      <c r="L1654" s="24"/>
      <c r="M1654" s="24" t="s">
        <v>295</v>
      </c>
      <c r="N1654" s="24" t="s">
        <v>295</v>
      </c>
      <c r="O1654" s="24"/>
      <c r="P1654" s="207"/>
    </row>
    <row r="1655" spans="3:16" ht="15">
      <c r="C1655" s="1" t="s">
        <v>7</v>
      </c>
      <c r="D1655" s="205" t="s">
        <v>295</v>
      </c>
      <c r="E1655" s="222"/>
      <c r="F1655" s="160" t="s">
        <v>295</v>
      </c>
      <c r="G1655" s="24" t="s">
        <v>295</v>
      </c>
      <c r="H1655" s="24" t="s">
        <v>295</v>
      </c>
      <c r="I1655" s="24"/>
      <c r="J1655" s="24"/>
      <c r="K1655" s="24" t="s">
        <v>295</v>
      </c>
      <c r="L1655" s="24"/>
      <c r="M1655" s="24" t="s">
        <v>295</v>
      </c>
      <c r="N1655" s="24" t="s">
        <v>295</v>
      </c>
      <c r="O1655" s="24" t="s">
        <v>295</v>
      </c>
      <c r="P1655" s="208" t="s">
        <v>295</v>
      </c>
    </row>
    <row r="1656" spans="3:16" ht="15">
      <c r="C1656" s="1" t="s">
        <v>8</v>
      </c>
      <c r="D1656" s="205" t="s">
        <v>295</v>
      </c>
      <c r="E1656" s="222"/>
      <c r="F1656" s="160" t="s">
        <v>295</v>
      </c>
      <c r="G1656" s="24"/>
      <c r="H1656" s="24"/>
      <c r="I1656" s="24"/>
      <c r="J1656" s="24"/>
      <c r="K1656" s="24"/>
      <c r="L1656" s="24"/>
      <c r="M1656" s="24"/>
      <c r="N1656" s="24" t="s">
        <v>295</v>
      </c>
      <c r="O1656" s="24"/>
      <c r="P1656" s="208" t="s">
        <v>295</v>
      </c>
    </row>
    <row r="1657" spans="3:16" ht="15">
      <c r="C1657" s="1" t="s">
        <v>9</v>
      </c>
      <c r="D1657" s="205" t="s">
        <v>295</v>
      </c>
      <c r="E1657" s="222"/>
      <c r="F1657" s="160" t="s">
        <v>295</v>
      </c>
      <c r="G1657" s="24" t="s">
        <v>295</v>
      </c>
      <c r="H1657" s="24"/>
      <c r="I1657" s="24"/>
      <c r="J1657" s="24"/>
      <c r="K1657" s="24"/>
      <c r="L1657" s="24"/>
      <c r="M1657" s="24"/>
      <c r="N1657" s="24"/>
      <c r="O1657" s="24"/>
      <c r="P1657" s="207"/>
    </row>
    <row r="1658" spans="3:16" ht="15">
      <c r="C1658" s="1" t="s">
        <v>10</v>
      </c>
      <c r="D1658" s="205" t="s">
        <v>295</v>
      </c>
      <c r="E1658" s="222"/>
      <c r="F1658" s="160" t="s">
        <v>295</v>
      </c>
      <c r="G1658" s="24"/>
      <c r="H1658" s="24"/>
      <c r="I1658" s="24"/>
      <c r="J1658" s="24"/>
      <c r="K1658" s="24"/>
      <c r="L1658" s="24"/>
      <c r="M1658" s="24"/>
      <c r="N1658" s="24"/>
      <c r="O1658" s="24" t="s">
        <v>295</v>
      </c>
      <c r="P1658" s="207"/>
    </row>
    <row r="1659" spans="3:16" ht="15">
      <c r="C1659" s="1" t="s">
        <v>11</v>
      </c>
      <c r="D1659" s="205" t="s">
        <v>295</v>
      </c>
      <c r="E1659" s="222"/>
      <c r="F1659" s="160" t="s">
        <v>295</v>
      </c>
      <c r="G1659" s="24" t="s">
        <v>295</v>
      </c>
      <c r="H1659" s="24" t="s">
        <v>295</v>
      </c>
      <c r="I1659" s="24" t="s">
        <v>295</v>
      </c>
      <c r="J1659" s="24"/>
      <c r="K1659" s="24" t="s">
        <v>295</v>
      </c>
      <c r="L1659" s="24"/>
      <c r="M1659" s="24" t="s">
        <v>295</v>
      </c>
      <c r="N1659" s="24" t="s">
        <v>295</v>
      </c>
      <c r="O1659" s="24"/>
      <c r="P1659" s="207"/>
    </row>
    <row r="1660" spans="3:16" ht="15">
      <c r="C1660" s="1" t="s">
        <v>12</v>
      </c>
      <c r="D1660" s="205" t="s">
        <v>295</v>
      </c>
      <c r="E1660" s="222"/>
      <c r="F1660" s="160" t="s">
        <v>295</v>
      </c>
      <c r="G1660" s="24" t="s">
        <v>295</v>
      </c>
      <c r="H1660" s="24" t="s">
        <v>295</v>
      </c>
      <c r="I1660" s="24" t="s">
        <v>295</v>
      </c>
      <c r="J1660" s="24"/>
      <c r="K1660" s="24" t="s">
        <v>295</v>
      </c>
      <c r="L1660" s="24"/>
      <c r="M1660" s="24" t="s">
        <v>295</v>
      </c>
      <c r="N1660" s="24" t="s">
        <v>295</v>
      </c>
      <c r="O1660" s="24"/>
      <c r="P1660" s="208" t="s">
        <v>295</v>
      </c>
    </row>
    <row r="1661" spans="3:16" ht="15">
      <c r="C1661" s="1" t="s">
        <v>13</v>
      </c>
      <c r="D1661" s="205" t="s">
        <v>295</v>
      </c>
      <c r="E1661" s="222"/>
      <c r="F1661" s="160" t="s">
        <v>295</v>
      </c>
      <c r="G1661" s="24" t="s">
        <v>295</v>
      </c>
      <c r="H1661" s="24"/>
      <c r="I1661" s="24"/>
      <c r="J1661" s="24"/>
      <c r="K1661" s="24"/>
      <c r="L1661" s="24"/>
      <c r="M1661" s="24"/>
      <c r="N1661" s="24"/>
      <c r="O1661" s="24" t="s">
        <v>295</v>
      </c>
      <c r="P1661" s="207"/>
    </row>
    <row r="1662" spans="3:16" ht="15">
      <c r="C1662" s="1" t="s">
        <v>14</v>
      </c>
      <c r="D1662" s="205" t="s">
        <v>295</v>
      </c>
      <c r="E1662" s="222"/>
      <c r="F1662" s="160" t="s">
        <v>295</v>
      </c>
      <c r="G1662" s="24" t="s">
        <v>295</v>
      </c>
      <c r="H1662" s="24" t="s">
        <v>295</v>
      </c>
      <c r="I1662" s="24" t="s">
        <v>295</v>
      </c>
      <c r="J1662" s="24"/>
      <c r="K1662" s="24" t="s">
        <v>295</v>
      </c>
      <c r="L1662" s="24" t="s">
        <v>295</v>
      </c>
      <c r="M1662" s="24" t="s">
        <v>295</v>
      </c>
      <c r="N1662" s="24" t="s">
        <v>295</v>
      </c>
      <c r="O1662" s="24" t="s">
        <v>295</v>
      </c>
      <c r="P1662" s="208" t="s">
        <v>295</v>
      </c>
    </row>
    <row r="1663" spans="3:16" ht="15">
      <c r="C1663" s="1" t="s">
        <v>15</v>
      </c>
      <c r="D1663" s="205" t="s">
        <v>295</v>
      </c>
      <c r="E1663" s="222"/>
      <c r="F1663" s="160" t="s">
        <v>295</v>
      </c>
      <c r="G1663" s="24" t="s">
        <v>295</v>
      </c>
      <c r="H1663" s="24" t="s">
        <v>295</v>
      </c>
      <c r="I1663" s="24" t="s">
        <v>295</v>
      </c>
      <c r="J1663" s="24"/>
      <c r="K1663" s="24" t="s">
        <v>295</v>
      </c>
      <c r="L1663" s="24" t="s">
        <v>295</v>
      </c>
      <c r="M1663" s="24"/>
      <c r="N1663" s="24" t="s">
        <v>295</v>
      </c>
      <c r="O1663" s="24"/>
      <c r="P1663" s="207"/>
    </row>
    <row r="1664" spans="3:16" ht="15">
      <c r="C1664" s="1" t="s">
        <v>16</v>
      </c>
      <c r="D1664" s="205" t="s">
        <v>295</v>
      </c>
      <c r="E1664" s="222"/>
      <c r="F1664" s="160" t="s">
        <v>295</v>
      </c>
      <c r="G1664" s="24" t="s">
        <v>295</v>
      </c>
      <c r="H1664" s="24" t="s">
        <v>295</v>
      </c>
      <c r="I1664" s="24" t="s">
        <v>295</v>
      </c>
      <c r="J1664" s="24"/>
      <c r="K1664" s="24"/>
      <c r="L1664" s="24"/>
      <c r="M1664" s="24" t="s">
        <v>295</v>
      </c>
      <c r="N1664" s="24" t="s">
        <v>295</v>
      </c>
      <c r="O1664" s="24" t="s">
        <v>295</v>
      </c>
      <c r="P1664" s="207"/>
    </row>
    <row r="1665" spans="3:16" ht="15">
      <c r="C1665" s="1"/>
      <c r="D1665" s="33"/>
      <c r="E1665" s="11"/>
      <c r="F1665" s="79"/>
      <c r="G1665" s="10"/>
      <c r="H1665" s="10"/>
      <c r="I1665" s="10"/>
      <c r="J1665" s="10"/>
      <c r="K1665" s="10"/>
      <c r="L1665" s="10"/>
      <c r="M1665" s="10"/>
      <c r="N1665" s="10"/>
      <c r="O1665" s="10"/>
      <c r="P1665" s="13"/>
    </row>
    <row r="1666" spans="3:16" ht="15">
      <c r="C1666" s="1" t="s">
        <v>17</v>
      </c>
      <c r="D1666" s="6">
        <f>COUNTA(D1648:D1664)</f>
        <v>17</v>
      </c>
      <c r="E1666" s="80">
        <f aca="true" t="shared" si="150" ref="E1666:P1666">COUNTA(E1648:E1664)</f>
        <v>0</v>
      </c>
      <c r="F1666" s="81">
        <f t="shared" si="150"/>
        <v>17</v>
      </c>
      <c r="G1666" s="8">
        <f t="shared" si="150"/>
        <v>14</v>
      </c>
      <c r="H1666" s="8">
        <f t="shared" si="150"/>
        <v>11</v>
      </c>
      <c r="I1666" s="8">
        <f t="shared" si="150"/>
        <v>9</v>
      </c>
      <c r="J1666" s="8">
        <f t="shared" si="150"/>
        <v>1</v>
      </c>
      <c r="K1666" s="8">
        <f t="shared" si="150"/>
        <v>9</v>
      </c>
      <c r="L1666" s="8">
        <f t="shared" si="150"/>
        <v>2</v>
      </c>
      <c r="M1666" s="8">
        <f t="shared" si="150"/>
        <v>10</v>
      </c>
      <c r="N1666" s="8">
        <f t="shared" si="150"/>
        <v>14</v>
      </c>
      <c r="O1666" s="8">
        <f t="shared" si="150"/>
        <v>8</v>
      </c>
      <c r="P1666" s="7">
        <f t="shared" si="150"/>
        <v>7</v>
      </c>
    </row>
    <row r="1669" spans="3:6" ht="15">
      <c r="C1669" s="257" t="s">
        <v>217</v>
      </c>
      <c r="D1669" s="257"/>
      <c r="E1669" s="257"/>
      <c r="F1669" s="257"/>
    </row>
    <row r="1670" spans="3:16" ht="15">
      <c r="C1670" s="1"/>
      <c r="D1670" s="244" t="s">
        <v>215</v>
      </c>
      <c r="E1670" s="244"/>
      <c r="F1670" s="244"/>
      <c r="G1670" s="244"/>
      <c r="H1670" s="244"/>
      <c r="I1670" s="244"/>
      <c r="J1670" s="244"/>
      <c r="K1670" s="244" t="s">
        <v>216</v>
      </c>
      <c r="L1670" s="244"/>
      <c r="M1670" s="244"/>
      <c r="N1670" s="244"/>
      <c r="O1670" s="244"/>
      <c r="P1670" s="244"/>
    </row>
    <row r="1671" spans="3:16" ht="15">
      <c r="C1671" s="82" t="s">
        <v>0</v>
      </c>
      <c r="D1671" s="335"/>
      <c r="E1671" s="335"/>
      <c r="F1671" s="335"/>
      <c r="G1671" s="335"/>
      <c r="H1671" s="335"/>
      <c r="I1671" s="335"/>
      <c r="J1671" s="335"/>
      <c r="K1671" s="335" t="s">
        <v>303</v>
      </c>
      <c r="L1671" s="335"/>
      <c r="M1671" s="335"/>
      <c r="N1671" s="335"/>
      <c r="O1671" s="335"/>
      <c r="P1671" s="335"/>
    </row>
    <row r="1672" spans="3:16" ht="15">
      <c r="C1672" s="83" t="s">
        <v>1</v>
      </c>
      <c r="D1672" s="248"/>
      <c r="E1672" s="248"/>
      <c r="F1672" s="248"/>
      <c r="G1672" s="248"/>
      <c r="H1672" s="248"/>
      <c r="I1672" s="248"/>
      <c r="J1672" s="248"/>
      <c r="K1672" s="248"/>
      <c r="L1672" s="248"/>
      <c r="M1672" s="248"/>
      <c r="N1672" s="248"/>
      <c r="O1672" s="248"/>
      <c r="P1672" s="248"/>
    </row>
    <row r="1673" spans="3:16" ht="15">
      <c r="C1673" s="83" t="s">
        <v>2</v>
      </c>
      <c r="D1673" s="248"/>
      <c r="E1673" s="248"/>
      <c r="F1673" s="248"/>
      <c r="G1673" s="248"/>
      <c r="H1673" s="248"/>
      <c r="I1673" s="248"/>
      <c r="J1673" s="248"/>
      <c r="K1673" s="248" t="s">
        <v>326</v>
      </c>
      <c r="L1673" s="248"/>
      <c r="M1673" s="248"/>
      <c r="N1673" s="248"/>
      <c r="O1673" s="248"/>
      <c r="P1673" s="248"/>
    </row>
    <row r="1674" spans="3:16" ht="15">
      <c r="C1674" s="83" t="s">
        <v>3</v>
      </c>
      <c r="D1674" s="248"/>
      <c r="E1674" s="248"/>
      <c r="F1674" s="248"/>
      <c r="G1674" s="248"/>
      <c r="H1674" s="248"/>
      <c r="I1674" s="248"/>
      <c r="J1674" s="248"/>
      <c r="K1674" s="248" t="s">
        <v>336</v>
      </c>
      <c r="L1674" s="248"/>
      <c r="M1674" s="248"/>
      <c r="N1674" s="248"/>
      <c r="O1674" s="248"/>
      <c r="P1674" s="248"/>
    </row>
    <row r="1675" spans="3:16" ht="15">
      <c r="C1675" s="83" t="s">
        <v>4</v>
      </c>
      <c r="D1675" s="248"/>
      <c r="E1675" s="248"/>
      <c r="F1675" s="248"/>
      <c r="G1675" s="248"/>
      <c r="H1675" s="248"/>
      <c r="I1675" s="248"/>
      <c r="J1675" s="248"/>
      <c r="K1675" s="248"/>
      <c r="L1675" s="248"/>
      <c r="M1675" s="248"/>
      <c r="N1675" s="248"/>
      <c r="O1675" s="248"/>
      <c r="P1675" s="248"/>
    </row>
    <row r="1676" spans="3:16" ht="15">
      <c r="C1676" s="83" t="s">
        <v>5</v>
      </c>
      <c r="D1676" s="248" t="s">
        <v>349</v>
      </c>
      <c r="E1676" s="248"/>
      <c r="F1676" s="248"/>
      <c r="G1676" s="248"/>
      <c r="H1676" s="248"/>
      <c r="I1676" s="248"/>
      <c r="J1676" s="248"/>
      <c r="K1676" s="248"/>
      <c r="L1676" s="248"/>
      <c r="M1676" s="248"/>
      <c r="N1676" s="248"/>
      <c r="O1676" s="248"/>
      <c r="P1676" s="248"/>
    </row>
    <row r="1677" spans="3:16" ht="25.5" customHeight="1">
      <c r="C1677" s="83" t="s">
        <v>6</v>
      </c>
      <c r="D1677" s="251" t="s">
        <v>355</v>
      </c>
      <c r="E1677" s="252"/>
      <c r="F1677" s="252"/>
      <c r="G1677" s="252"/>
      <c r="H1677" s="252"/>
      <c r="I1677" s="252"/>
      <c r="J1677" s="252"/>
      <c r="K1677" s="248"/>
      <c r="L1677" s="248"/>
      <c r="M1677" s="248"/>
      <c r="N1677" s="248"/>
      <c r="O1677" s="248"/>
      <c r="P1677" s="248"/>
    </row>
    <row r="1678" spans="3:16" ht="15">
      <c r="C1678" s="83" t="s">
        <v>7</v>
      </c>
      <c r="D1678" s="248"/>
      <c r="E1678" s="248"/>
      <c r="F1678" s="248"/>
      <c r="G1678" s="248"/>
      <c r="H1678" s="248"/>
      <c r="I1678" s="248"/>
      <c r="J1678" s="248"/>
      <c r="K1678" s="248" t="s">
        <v>367</v>
      </c>
      <c r="L1678" s="248"/>
      <c r="M1678" s="248"/>
      <c r="N1678" s="248"/>
      <c r="O1678" s="248"/>
      <c r="P1678" s="248"/>
    </row>
    <row r="1679" spans="3:16" ht="15">
      <c r="C1679" s="83" t="s">
        <v>8</v>
      </c>
      <c r="D1679" s="248"/>
      <c r="E1679" s="248"/>
      <c r="F1679" s="248"/>
      <c r="G1679" s="248"/>
      <c r="H1679" s="248"/>
      <c r="I1679" s="248"/>
      <c r="J1679" s="248"/>
      <c r="K1679" s="248"/>
      <c r="L1679" s="248"/>
      <c r="M1679" s="248"/>
      <c r="N1679" s="248"/>
      <c r="O1679" s="248"/>
      <c r="P1679" s="248"/>
    </row>
    <row r="1680" spans="3:16" ht="15">
      <c r="C1680" s="83" t="s">
        <v>9</v>
      </c>
      <c r="D1680" s="248"/>
      <c r="E1680" s="248"/>
      <c r="F1680" s="248"/>
      <c r="G1680" s="248"/>
      <c r="H1680" s="248"/>
      <c r="I1680" s="248"/>
      <c r="J1680" s="248"/>
      <c r="K1680" s="248"/>
      <c r="L1680" s="248"/>
      <c r="M1680" s="248"/>
      <c r="N1680" s="248"/>
      <c r="O1680" s="248"/>
      <c r="P1680" s="248"/>
    </row>
    <row r="1681" spans="3:16" ht="15">
      <c r="C1681" s="83" t="s">
        <v>10</v>
      </c>
      <c r="D1681" s="248" t="s">
        <v>392</v>
      </c>
      <c r="E1681" s="248"/>
      <c r="F1681" s="248"/>
      <c r="G1681" s="248"/>
      <c r="H1681" s="248"/>
      <c r="I1681" s="248"/>
      <c r="J1681" s="248"/>
      <c r="K1681" s="248"/>
      <c r="L1681" s="248"/>
      <c r="M1681" s="248"/>
      <c r="N1681" s="248"/>
      <c r="O1681" s="248"/>
      <c r="P1681" s="248"/>
    </row>
    <row r="1682" spans="3:16" ht="15">
      <c r="C1682" s="83" t="s">
        <v>11</v>
      </c>
      <c r="D1682" s="249"/>
      <c r="E1682" s="249"/>
      <c r="F1682" s="249"/>
      <c r="G1682" s="249"/>
      <c r="H1682" s="249"/>
      <c r="I1682" s="249"/>
      <c r="J1682" s="249"/>
      <c r="K1682" s="248" t="s">
        <v>477</v>
      </c>
      <c r="L1682" s="248"/>
      <c r="M1682" s="248"/>
      <c r="N1682" s="248"/>
      <c r="O1682" s="248"/>
      <c r="P1682" s="248"/>
    </row>
    <row r="1683" spans="3:16" ht="15">
      <c r="C1683" s="83" t="s">
        <v>12</v>
      </c>
      <c r="D1683" s="248"/>
      <c r="E1683" s="248"/>
      <c r="F1683" s="248"/>
      <c r="G1683" s="248"/>
      <c r="H1683" s="248"/>
      <c r="I1683" s="248"/>
      <c r="J1683" s="248"/>
      <c r="K1683" s="248" t="s">
        <v>411</v>
      </c>
      <c r="L1683" s="248"/>
      <c r="M1683" s="248"/>
      <c r="N1683" s="248"/>
      <c r="O1683" s="248"/>
      <c r="P1683" s="248"/>
    </row>
    <row r="1684" spans="3:16" ht="15">
      <c r="C1684" s="83" t="s">
        <v>13</v>
      </c>
      <c r="D1684" s="248"/>
      <c r="E1684" s="248"/>
      <c r="F1684" s="248"/>
      <c r="G1684" s="248"/>
      <c r="H1684" s="248"/>
      <c r="I1684" s="248"/>
      <c r="J1684" s="248"/>
      <c r="K1684" s="248"/>
      <c r="L1684" s="248"/>
      <c r="M1684" s="248"/>
      <c r="N1684" s="248"/>
      <c r="O1684" s="248"/>
      <c r="P1684" s="248"/>
    </row>
    <row r="1685" spans="3:16" ht="15">
      <c r="C1685" s="83" t="s">
        <v>14</v>
      </c>
      <c r="D1685" s="248"/>
      <c r="E1685" s="248"/>
      <c r="F1685" s="248"/>
      <c r="G1685" s="248"/>
      <c r="H1685" s="248"/>
      <c r="I1685" s="248"/>
      <c r="J1685" s="248"/>
      <c r="K1685" s="248"/>
      <c r="L1685" s="248"/>
      <c r="M1685" s="248"/>
      <c r="N1685" s="248"/>
      <c r="O1685" s="248"/>
      <c r="P1685" s="248"/>
    </row>
    <row r="1686" spans="3:16" ht="15">
      <c r="C1686" s="83" t="s">
        <v>15</v>
      </c>
      <c r="D1686" s="248"/>
      <c r="E1686" s="248"/>
      <c r="F1686" s="248"/>
      <c r="G1686" s="248"/>
      <c r="H1686" s="248"/>
      <c r="I1686" s="248"/>
      <c r="J1686" s="248"/>
      <c r="K1686" s="248"/>
      <c r="L1686" s="248"/>
      <c r="M1686" s="248"/>
      <c r="N1686" s="248"/>
      <c r="O1686" s="248"/>
      <c r="P1686" s="248"/>
    </row>
    <row r="1687" spans="3:16" ht="15">
      <c r="C1687" s="54" t="s">
        <v>16</v>
      </c>
      <c r="D1687" s="334" t="s">
        <v>440</v>
      </c>
      <c r="E1687" s="334"/>
      <c r="F1687" s="334"/>
      <c r="G1687" s="334"/>
      <c r="H1687" s="334"/>
      <c r="I1687" s="334"/>
      <c r="J1687" s="334"/>
      <c r="K1687" s="329"/>
      <c r="L1687" s="329"/>
      <c r="M1687" s="329"/>
      <c r="N1687" s="329"/>
      <c r="O1687" s="329"/>
      <c r="P1687" s="329"/>
    </row>
    <row r="1688" spans="3:16" ht="15">
      <c r="C1688" s="19"/>
      <c r="D1688" s="166"/>
      <c r="E1688" s="166"/>
      <c r="F1688" s="166"/>
      <c r="G1688" s="166"/>
      <c r="H1688" s="166"/>
      <c r="I1688" s="166"/>
      <c r="J1688" s="166"/>
      <c r="K1688" s="218"/>
      <c r="L1688" s="218"/>
      <c r="M1688" s="218"/>
      <c r="N1688" s="218"/>
      <c r="O1688" s="218"/>
      <c r="P1688" s="218"/>
    </row>
    <row r="1689" spans="3:16" ht="15">
      <c r="C1689" s="19"/>
      <c r="D1689" s="166"/>
      <c r="E1689" s="166"/>
      <c r="F1689" s="166"/>
      <c r="G1689" s="166"/>
      <c r="H1689" s="166"/>
      <c r="I1689" s="166"/>
      <c r="J1689" s="166"/>
      <c r="K1689" s="218"/>
      <c r="L1689" s="218"/>
      <c r="M1689" s="218"/>
      <c r="N1689" s="218"/>
      <c r="O1689" s="218"/>
      <c r="P1689" s="218"/>
    </row>
    <row r="1690" spans="3:16" ht="15">
      <c r="C1690" s="19"/>
      <c r="D1690" s="166"/>
      <c r="E1690" s="166"/>
      <c r="F1690" s="166"/>
      <c r="G1690" s="166"/>
      <c r="H1690" s="166"/>
      <c r="I1690" s="166"/>
      <c r="J1690" s="166"/>
      <c r="K1690" s="218"/>
      <c r="L1690" s="218"/>
      <c r="M1690" s="218"/>
      <c r="N1690" s="218"/>
      <c r="O1690" s="218"/>
      <c r="P1690" s="218"/>
    </row>
    <row r="1691" spans="3:16" ht="15">
      <c r="C1691" s="19"/>
      <c r="D1691" s="166"/>
      <c r="E1691" s="166"/>
      <c r="F1691" s="166"/>
      <c r="G1691" s="166"/>
      <c r="H1691" s="166"/>
      <c r="I1691" s="166"/>
      <c r="J1691" s="166"/>
      <c r="K1691" s="218"/>
      <c r="L1691" s="218"/>
      <c r="M1691" s="218"/>
      <c r="N1691" s="218"/>
      <c r="O1691" s="218"/>
      <c r="P1691" s="218"/>
    </row>
    <row r="1692" spans="3:16" ht="15">
      <c r="C1692" s="19"/>
      <c r="D1692" s="166"/>
      <c r="E1692" s="166"/>
      <c r="F1692" s="166"/>
      <c r="G1692" s="166"/>
      <c r="H1692" s="166"/>
      <c r="I1692" s="166"/>
      <c r="J1692" s="166"/>
      <c r="K1692" s="218"/>
      <c r="L1692" s="218"/>
      <c r="M1692" s="218"/>
      <c r="N1692" s="218"/>
      <c r="O1692" s="218"/>
      <c r="P1692" s="218"/>
    </row>
    <row r="1693" spans="3:16" ht="15">
      <c r="C1693" s="19"/>
      <c r="D1693" s="166"/>
      <c r="E1693" s="166"/>
      <c r="F1693" s="166"/>
      <c r="G1693" s="166"/>
      <c r="H1693" s="166"/>
      <c r="I1693" s="166"/>
      <c r="J1693" s="166"/>
      <c r="K1693" s="218"/>
      <c r="L1693" s="218"/>
      <c r="M1693" s="218"/>
      <c r="N1693" s="218"/>
      <c r="O1693" s="218"/>
      <c r="P1693" s="218"/>
    </row>
    <row r="1694" spans="3:16" ht="15">
      <c r="C1694" s="19"/>
      <c r="D1694" s="166"/>
      <c r="E1694" s="166"/>
      <c r="F1694" s="166"/>
      <c r="G1694" s="166"/>
      <c r="H1694" s="166"/>
      <c r="I1694" s="166"/>
      <c r="J1694" s="230" t="s">
        <v>501</v>
      </c>
      <c r="K1694" s="218"/>
      <c r="L1694" s="218"/>
      <c r="M1694" s="218"/>
      <c r="N1694" s="218"/>
      <c r="O1694" s="218"/>
      <c r="P1694" s="218"/>
    </row>
    <row r="1695" spans="3:16" ht="15">
      <c r="C1695" s="19"/>
      <c r="D1695" s="166"/>
      <c r="E1695" s="166"/>
      <c r="F1695" s="166"/>
      <c r="G1695" s="166"/>
      <c r="H1695" s="166"/>
      <c r="I1695" s="166"/>
      <c r="J1695" s="166"/>
      <c r="K1695" s="218"/>
      <c r="L1695" s="218"/>
      <c r="M1695" s="218"/>
      <c r="N1695" s="218"/>
      <c r="O1695" s="218"/>
      <c r="P1695" s="218"/>
    </row>
    <row r="1696" spans="3:16" ht="15">
      <c r="C1696" s="19"/>
      <c r="D1696" s="218"/>
      <c r="E1696" s="218"/>
      <c r="F1696" s="218"/>
      <c r="G1696" s="218"/>
      <c r="H1696" s="218"/>
      <c r="I1696" s="218"/>
      <c r="J1696" s="218"/>
      <c r="K1696" s="218"/>
      <c r="L1696" s="218"/>
      <c r="M1696" s="218"/>
      <c r="N1696" s="218"/>
      <c r="O1696" s="218"/>
      <c r="P1696" s="218"/>
    </row>
    <row r="1697" spans="3:5" ht="15">
      <c r="C1697" s="257" t="s">
        <v>218</v>
      </c>
      <c r="D1697" s="257"/>
      <c r="E1697" s="257"/>
    </row>
    <row r="1698" spans="3:16" ht="15">
      <c r="C1698" s="1"/>
      <c r="D1698" s="244" t="s">
        <v>219</v>
      </c>
      <c r="E1698" s="244"/>
      <c r="F1698" s="244"/>
      <c r="G1698" s="244"/>
      <c r="H1698" s="244"/>
      <c r="I1698" s="244"/>
      <c r="J1698" s="244"/>
      <c r="K1698" s="244" t="s">
        <v>220</v>
      </c>
      <c r="L1698" s="244"/>
      <c r="M1698" s="244"/>
      <c r="N1698" s="244"/>
      <c r="O1698" s="244"/>
      <c r="P1698" s="244"/>
    </row>
    <row r="1699" spans="3:16" ht="15">
      <c r="C1699" s="82" t="s">
        <v>0</v>
      </c>
      <c r="D1699" s="332" t="s">
        <v>304</v>
      </c>
      <c r="E1699" s="333"/>
      <c r="F1699" s="333"/>
      <c r="G1699" s="333"/>
      <c r="H1699" s="333"/>
      <c r="I1699" s="333"/>
      <c r="J1699" s="333"/>
      <c r="K1699" s="332" t="s">
        <v>305</v>
      </c>
      <c r="L1699" s="333"/>
      <c r="M1699" s="333"/>
      <c r="N1699" s="333"/>
      <c r="O1699" s="333"/>
      <c r="P1699" s="333"/>
    </row>
    <row r="1700" spans="3:16" ht="15">
      <c r="C1700" s="83" t="s">
        <v>1</v>
      </c>
      <c r="D1700" s="330"/>
      <c r="E1700" s="331"/>
      <c r="F1700" s="331"/>
      <c r="G1700" s="331"/>
      <c r="H1700" s="331"/>
      <c r="I1700" s="331"/>
      <c r="J1700" s="331"/>
      <c r="K1700" s="330"/>
      <c r="L1700" s="331"/>
      <c r="M1700" s="331"/>
      <c r="N1700" s="331"/>
      <c r="O1700" s="331"/>
      <c r="P1700" s="331"/>
    </row>
    <row r="1701" spans="3:16" ht="15">
      <c r="C1701" s="83" t="s">
        <v>2</v>
      </c>
      <c r="D1701" s="248"/>
      <c r="E1701" s="248"/>
      <c r="F1701" s="248"/>
      <c r="G1701" s="248"/>
      <c r="H1701" s="248"/>
      <c r="I1701" s="248"/>
      <c r="J1701" s="248"/>
      <c r="K1701" s="248"/>
      <c r="L1701" s="248"/>
      <c r="M1701" s="248"/>
      <c r="N1701" s="248"/>
      <c r="O1701" s="248"/>
      <c r="P1701" s="248"/>
    </row>
    <row r="1702" spans="3:16" ht="38.25" customHeight="1">
      <c r="C1702" s="83" t="s">
        <v>3</v>
      </c>
      <c r="D1702" s="330" t="s">
        <v>338</v>
      </c>
      <c r="E1702" s="331"/>
      <c r="F1702" s="331"/>
      <c r="G1702" s="331"/>
      <c r="H1702" s="331"/>
      <c r="I1702" s="331"/>
      <c r="J1702" s="331"/>
      <c r="K1702" s="330" t="s">
        <v>337</v>
      </c>
      <c r="L1702" s="331"/>
      <c r="M1702" s="331"/>
      <c r="N1702" s="331"/>
      <c r="O1702" s="331"/>
      <c r="P1702" s="331"/>
    </row>
    <row r="1703" spans="3:16" ht="15">
      <c r="C1703" s="83" t="s">
        <v>4</v>
      </c>
      <c r="D1703" s="248" t="s">
        <v>454</v>
      </c>
      <c r="E1703" s="248"/>
      <c r="F1703" s="248"/>
      <c r="G1703" s="248"/>
      <c r="H1703" s="248"/>
      <c r="I1703" s="248"/>
      <c r="J1703" s="248"/>
      <c r="K1703" s="248" t="s">
        <v>454</v>
      </c>
      <c r="L1703" s="248"/>
      <c r="M1703" s="248"/>
      <c r="N1703" s="248"/>
      <c r="O1703" s="248"/>
      <c r="P1703" s="248"/>
    </row>
    <row r="1704" spans="3:16" ht="15">
      <c r="C1704" s="83" t="s">
        <v>5</v>
      </c>
      <c r="D1704" s="248"/>
      <c r="E1704" s="248"/>
      <c r="F1704" s="248"/>
      <c r="G1704" s="248"/>
      <c r="H1704" s="248"/>
      <c r="I1704" s="248"/>
      <c r="J1704" s="248"/>
      <c r="K1704" s="248"/>
      <c r="L1704" s="248"/>
      <c r="M1704" s="248"/>
      <c r="N1704" s="248"/>
      <c r="O1704" s="248"/>
      <c r="P1704" s="248"/>
    </row>
    <row r="1705" spans="3:16" ht="15">
      <c r="C1705" s="83" t="s">
        <v>6</v>
      </c>
      <c r="D1705" s="248" t="s">
        <v>356</v>
      </c>
      <c r="E1705" s="248"/>
      <c r="F1705" s="248"/>
      <c r="G1705" s="248"/>
      <c r="H1705" s="248"/>
      <c r="I1705" s="248"/>
      <c r="J1705" s="248"/>
      <c r="K1705" s="249" t="s">
        <v>357</v>
      </c>
      <c r="L1705" s="249"/>
      <c r="M1705" s="249"/>
      <c r="N1705" s="249"/>
      <c r="O1705" s="249"/>
      <c r="P1705" s="249"/>
    </row>
    <row r="1706" spans="3:16" ht="15">
      <c r="C1706" s="83" t="s">
        <v>7</v>
      </c>
      <c r="D1706" s="248"/>
      <c r="E1706" s="248"/>
      <c r="F1706" s="248"/>
      <c r="G1706" s="248"/>
      <c r="H1706" s="248"/>
      <c r="I1706" s="248"/>
      <c r="J1706" s="248"/>
      <c r="K1706" s="248"/>
      <c r="L1706" s="248"/>
      <c r="M1706" s="248"/>
      <c r="N1706" s="248"/>
      <c r="O1706" s="248"/>
      <c r="P1706" s="248"/>
    </row>
    <row r="1707" spans="3:16" ht="15">
      <c r="C1707" s="83" t="s">
        <v>8</v>
      </c>
      <c r="D1707" s="248"/>
      <c r="E1707" s="248"/>
      <c r="F1707" s="248"/>
      <c r="G1707" s="248"/>
      <c r="H1707" s="248"/>
      <c r="I1707" s="248"/>
      <c r="J1707" s="248"/>
      <c r="K1707" s="248"/>
      <c r="L1707" s="248"/>
      <c r="M1707" s="248"/>
      <c r="N1707" s="248"/>
      <c r="O1707" s="248"/>
      <c r="P1707" s="248"/>
    </row>
    <row r="1708" spans="3:16" ht="15">
      <c r="C1708" s="83" t="s">
        <v>9</v>
      </c>
      <c r="D1708" s="248"/>
      <c r="E1708" s="248"/>
      <c r="F1708" s="248"/>
      <c r="G1708" s="248"/>
      <c r="H1708" s="248"/>
      <c r="I1708" s="248"/>
      <c r="J1708" s="248"/>
      <c r="K1708" s="248"/>
      <c r="L1708" s="248"/>
      <c r="M1708" s="248"/>
      <c r="N1708" s="248"/>
      <c r="O1708" s="248"/>
      <c r="P1708" s="248"/>
    </row>
    <row r="1709" spans="3:16" ht="15">
      <c r="C1709" s="83" t="s">
        <v>10</v>
      </c>
      <c r="D1709" s="248"/>
      <c r="E1709" s="248"/>
      <c r="F1709" s="248"/>
      <c r="G1709" s="248"/>
      <c r="H1709" s="248"/>
      <c r="I1709" s="248"/>
      <c r="J1709" s="248"/>
      <c r="K1709" s="248"/>
      <c r="L1709" s="248"/>
      <c r="M1709" s="248"/>
      <c r="N1709" s="248"/>
      <c r="O1709" s="248"/>
      <c r="P1709" s="248"/>
    </row>
    <row r="1710" spans="3:16" ht="15">
      <c r="C1710" s="83" t="s">
        <v>11</v>
      </c>
      <c r="D1710" s="249" t="s">
        <v>482</v>
      </c>
      <c r="E1710" s="249"/>
      <c r="F1710" s="249"/>
      <c r="G1710" s="249"/>
      <c r="H1710" s="249"/>
      <c r="I1710" s="249"/>
      <c r="J1710" s="249"/>
      <c r="K1710" s="249" t="s">
        <v>483</v>
      </c>
      <c r="L1710" s="249"/>
      <c r="M1710" s="249"/>
      <c r="N1710" s="249"/>
      <c r="O1710" s="249"/>
      <c r="P1710" s="249"/>
    </row>
    <row r="1711" spans="3:16" ht="15">
      <c r="C1711" s="83" t="s">
        <v>12</v>
      </c>
      <c r="D1711" s="248"/>
      <c r="E1711" s="248"/>
      <c r="F1711" s="248"/>
      <c r="G1711" s="248"/>
      <c r="H1711" s="248"/>
      <c r="I1711" s="248"/>
      <c r="J1711" s="248"/>
      <c r="K1711" s="248"/>
      <c r="L1711" s="248"/>
      <c r="M1711" s="248"/>
      <c r="N1711" s="248"/>
      <c r="O1711" s="248"/>
      <c r="P1711" s="248"/>
    </row>
    <row r="1712" spans="3:16" ht="15">
      <c r="C1712" s="83" t="s">
        <v>13</v>
      </c>
      <c r="D1712" s="248"/>
      <c r="E1712" s="248"/>
      <c r="F1712" s="248"/>
      <c r="G1712" s="248"/>
      <c r="H1712" s="248"/>
      <c r="I1712" s="248"/>
      <c r="J1712" s="248"/>
      <c r="K1712" s="248"/>
      <c r="L1712" s="248"/>
      <c r="M1712" s="248"/>
      <c r="N1712" s="248"/>
      <c r="O1712" s="248"/>
      <c r="P1712" s="248"/>
    </row>
    <row r="1713" spans="3:16" ht="25.5" customHeight="1">
      <c r="C1713" s="83" t="s">
        <v>14</v>
      </c>
      <c r="D1713" s="328" t="s">
        <v>432</v>
      </c>
      <c r="E1713" s="328"/>
      <c r="F1713" s="328"/>
      <c r="G1713" s="328"/>
      <c r="H1713" s="328"/>
      <c r="I1713" s="328"/>
      <c r="J1713" s="328"/>
      <c r="K1713" s="248"/>
      <c r="L1713" s="248"/>
      <c r="M1713" s="248"/>
      <c r="N1713" s="248"/>
      <c r="O1713" s="248"/>
      <c r="P1713" s="248"/>
    </row>
    <row r="1714" spans="3:16" ht="15">
      <c r="C1714" s="83" t="s">
        <v>15</v>
      </c>
      <c r="D1714" s="248"/>
      <c r="E1714" s="248"/>
      <c r="F1714" s="248"/>
      <c r="G1714" s="248"/>
      <c r="H1714" s="248"/>
      <c r="I1714" s="248"/>
      <c r="J1714" s="248"/>
      <c r="K1714" s="248"/>
      <c r="L1714" s="248"/>
      <c r="M1714" s="248"/>
      <c r="N1714" s="248"/>
      <c r="O1714" s="248"/>
      <c r="P1714" s="248"/>
    </row>
    <row r="1715" spans="3:16" ht="15">
      <c r="C1715" s="54" t="s">
        <v>16</v>
      </c>
      <c r="D1715" s="329" t="s">
        <v>441</v>
      </c>
      <c r="E1715" s="329"/>
      <c r="F1715" s="329"/>
      <c r="G1715" s="329"/>
      <c r="H1715" s="329"/>
      <c r="I1715" s="329"/>
      <c r="J1715" s="329"/>
      <c r="K1715" s="329" t="s">
        <v>442</v>
      </c>
      <c r="L1715" s="329"/>
      <c r="M1715" s="329"/>
      <c r="N1715" s="329"/>
      <c r="O1715" s="329"/>
      <c r="P1715" s="329"/>
    </row>
    <row r="1716" spans="3:16" ht="15">
      <c r="C1716" s="19"/>
      <c r="D1716" s="218"/>
      <c r="E1716" s="218"/>
      <c r="F1716" s="218"/>
      <c r="G1716" s="218"/>
      <c r="H1716" s="218"/>
      <c r="I1716" s="218"/>
      <c r="J1716" s="218"/>
      <c r="K1716" s="218"/>
      <c r="L1716" s="218"/>
      <c r="M1716" s="218"/>
      <c r="N1716" s="218"/>
      <c r="O1716" s="218"/>
      <c r="P1716" s="218"/>
    </row>
    <row r="1717" spans="3:16" ht="15">
      <c r="C1717" s="19"/>
      <c r="D1717" s="218"/>
      <c r="E1717" s="218"/>
      <c r="F1717" s="218"/>
      <c r="G1717" s="218"/>
      <c r="H1717" s="218"/>
      <c r="I1717" s="218"/>
      <c r="J1717" s="218"/>
      <c r="K1717" s="218"/>
      <c r="L1717" s="218"/>
      <c r="M1717" s="218"/>
      <c r="N1717" s="218"/>
      <c r="O1717" s="218"/>
      <c r="P1717" s="218"/>
    </row>
    <row r="1718" spans="3:16" ht="15">
      <c r="C1718" s="19"/>
      <c r="D1718" s="218"/>
      <c r="E1718" s="218"/>
      <c r="F1718" s="218"/>
      <c r="G1718" s="218"/>
      <c r="H1718" s="218"/>
      <c r="I1718" s="218"/>
      <c r="J1718" s="218"/>
      <c r="K1718" s="218"/>
      <c r="L1718" s="218"/>
      <c r="M1718" s="218"/>
      <c r="N1718" s="218"/>
      <c r="O1718" s="218"/>
      <c r="P1718" s="218"/>
    </row>
    <row r="1719" spans="3:16" ht="15">
      <c r="C1719" s="19"/>
      <c r="D1719" s="218"/>
      <c r="E1719" s="218"/>
      <c r="F1719" s="218"/>
      <c r="G1719" s="218"/>
      <c r="H1719" s="218"/>
      <c r="I1719" s="218"/>
      <c r="J1719" s="218"/>
      <c r="K1719" s="218"/>
      <c r="L1719" s="218"/>
      <c r="M1719" s="218"/>
      <c r="N1719" s="218"/>
      <c r="O1719" s="218"/>
      <c r="P1719" s="218"/>
    </row>
    <row r="1720" spans="3:16" ht="15">
      <c r="C1720" s="19"/>
      <c r="D1720" s="218"/>
      <c r="E1720" s="218"/>
      <c r="F1720" s="218"/>
      <c r="G1720" s="218"/>
      <c r="H1720" s="218"/>
      <c r="I1720" s="218"/>
      <c r="J1720" s="218"/>
      <c r="K1720" s="218"/>
      <c r="L1720" s="218"/>
      <c r="M1720" s="218"/>
      <c r="N1720" s="218"/>
      <c r="O1720" s="218"/>
      <c r="P1720" s="218"/>
    </row>
    <row r="1721" spans="3:16" ht="15">
      <c r="C1721" s="19"/>
      <c r="D1721" s="218"/>
      <c r="E1721" s="218"/>
      <c r="F1721" s="218"/>
      <c r="G1721" s="218"/>
      <c r="H1721" s="218"/>
      <c r="I1721" s="218"/>
      <c r="J1721" s="218"/>
      <c r="K1721" s="218"/>
      <c r="L1721" s="218"/>
      <c r="M1721" s="218"/>
      <c r="N1721" s="218"/>
      <c r="O1721" s="218"/>
      <c r="P1721" s="218"/>
    </row>
    <row r="1722" spans="3:16" ht="15">
      <c r="C1722" s="19"/>
      <c r="D1722" s="218"/>
      <c r="E1722" s="218"/>
      <c r="F1722" s="218"/>
      <c r="G1722" s="218"/>
      <c r="H1722" s="218"/>
      <c r="I1722" s="218"/>
      <c r="J1722" s="218"/>
      <c r="K1722" s="218"/>
      <c r="L1722" s="218"/>
      <c r="M1722" s="218"/>
      <c r="N1722" s="218"/>
      <c r="O1722" s="218"/>
      <c r="P1722" s="218"/>
    </row>
    <row r="1723" spans="3:16" ht="15">
      <c r="C1723" s="19"/>
      <c r="D1723" s="218"/>
      <c r="E1723" s="218"/>
      <c r="F1723" s="218"/>
      <c r="G1723" s="218"/>
      <c r="H1723" s="218"/>
      <c r="I1723" s="218"/>
      <c r="J1723" s="218"/>
      <c r="K1723" s="218"/>
      <c r="L1723" s="218"/>
      <c r="M1723" s="218"/>
      <c r="N1723" s="218"/>
      <c r="O1723" s="218"/>
      <c r="P1723" s="218"/>
    </row>
    <row r="1724" spans="3:16" ht="15">
      <c r="C1724" s="19"/>
      <c r="D1724" s="218"/>
      <c r="E1724" s="218"/>
      <c r="F1724" s="218"/>
      <c r="G1724" s="218"/>
      <c r="H1724" s="218"/>
      <c r="I1724" s="218"/>
      <c r="J1724" s="218"/>
      <c r="K1724" s="218"/>
      <c r="L1724" s="218"/>
      <c r="M1724" s="218"/>
      <c r="N1724" s="218"/>
      <c r="O1724" s="218"/>
      <c r="P1724" s="218"/>
    </row>
    <row r="1725" spans="3:16" ht="15">
      <c r="C1725" s="19"/>
      <c r="D1725" s="218"/>
      <c r="E1725" s="218"/>
      <c r="F1725" s="218"/>
      <c r="G1725" s="218"/>
      <c r="H1725" s="218"/>
      <c r="I1725" s="218"/>
      <c r="J1725" s="218"/>
      <c r="K1725" s="218"/>
      <c r="L1725" s="218"/>
      <c r="M1725" s="218"/>
      <c r="N1725" s="218"/>
      <c r="O1725" s="218"/>
      <c r="P1725" s="218"/>
    </row>
    <row r="1726" spans="3:16" ht="15">
      <c r="C1726" s="19"/>
      <c r="D1726" s="218"/>
      <c r="E1726" s="218"/>
      <c r="F1726" s="218"/>
      <c r="G1726" s="218"/>
      <c r="H1726" s="218"/>
      <c r="I1726" s="218"/>
      <c r="J1726" s="218"/>
      <c r="K1726" s="218"/>
      <c r="L1726" s="218"/>
      <c r="M1726" s="218"/>
      <c r="N1726" s="218"/>
      <c r="O1726" s="218"/>
      <c r="P1726" s="218"/>
    </row>
    <row r="1727" spans="3:16" ht="15">
      <c r="C1727" s="19"/>
      <c r="D1727" s="218"/>
      <c r="E1727" s="218"/>
      <c r="F1727" s="218"/>
      <c r="G1727" s="218"/>
      <c r="H1727" s="218"/>
      <c r="I1727" s="218"/>
      <c r="J1727" s="218"/>
      <c r="K1727" s="218"/>
      <c r="L1727" s="218"/>
      <c r="M1727" s="218"/>
      <c r="N1727" s="218"/>
      <c r="O1727" s="218"/>
      <c r="P1727" s="218"/>
    </row>
    <row r="1728" spans="3:16" ht="15">
      <c r="C1728" s="19"/>
      <c r="D1728" s="218"/>
      <c r="E1728" s="218"/>
      <c r="F1728" s="218"/>
      <c r="G1728" s="218"/>
      <c r="H1728" s="218"/>
      <c r="I1728" s="218"/>
      <c r="J1728" s="218"/>
      <c r="K1728" s="218"/>
      <c r="L1728" s="218"/>
      <c r="M1728" s="218"/>
      <c r="N1728" s="218"/>
      <c r="O1728" s="218"/>
      <c r="P1728" s="218"/>
    </row>
    <row r="1729" spans="3:16" ht="15">
      <c r="C1729" s="19"/>
      <c r="D1729" s="218"/>
      <c r="E1729" s="218"/>
      <c r="F1729" s="218"/>
      <c r="G1729" s="218"/>
      <c r="H1729" s="218"/>
      <c r="I1729" s="218"/>
      <c r="J1729" s="218"/>
      <c r="K1729" s="218"/>
      <c r="L1729" s="218"/>
      <c r="M1729" s="218"/>
      <c r="N1729" s="218"/>
      <c r="O1729" s="218"/>
      <c r="P1729" s="218"/>
    </row>
    <row r="1730" spans="3:16" ht="15">
      <c r="C1730" s="19"/>
      <c r="D1730" s="218"/>
      <c r="E1730" s="218"/>
      <c r="F1730" s="218"/>
      <c r="G1730" s="218"/>
      <c r="H1730" s="218"/>
      <c r="I1730" s="218"/>
      <c r="J1730" s="218"/>
      <c r="K1730" s="218"/>
      <c r="L1730" s="218"/>
      <c r="M1730" s="218"/>
      <c r="N1730" s="218"/>
      <c r="O1730" s="218"/>
      <c r="P1730" s="218"/>
    </row>
    <row r="1731" spans="3:16" ht="15">
      <c r="C1731" s="19"/>
      <c r="D1731" s="218"/>
      <c r="E1731" s="218"/>
      <c r="F1731" s="218"/>
      <c r="G1731" s="218"/>
      <c r="H1731" s="218"/>
      <c r="I1731" s="218"/>
      <c r="J1731" s="218"/>
      <c r="K1731" s="218"/>
      <c r="L1731" s="218"/>
      <c r="M1731" s="218"/>
      <c r="N1731" s="218"/>
      <c r="O1731" s="218"/>
      <c r="P1731" s="218"/>
    </row>
    <row r="1732" spans="3:5" ht="15">
      <c r="C1732" s="257" t="s">
        <v>227</v>
      </c>
      <c r="D1732" s="257"/>
      <c r="E1732" s="257"/>
    </row>
    <row r="1733" spans="3:12" ht="15">
      <c r="C1733" s="258"/>
      <c r="D1733" s="260" t="s">
        <v>221</v>
      </c>
      <c r="E1733" s="260"/>
      <c r="F1733" s="260"/>
      <c r="G1733" s="323" t="s">
        <v>225</v>
      </c>
      <c r="H1733" s="323"/>
      <c r="I1733" s="323"/>
      <c r="J1733" s="323" t="s">
        <v>226</v>
      </c>
      <c r="K1733" s="323"/>
      <c r="L1733" s="323"/>
    </row>
    <row r="1734" spans="3:12" ht="15">
      <c r="C1734" s="248"/>
      <c r="D1734" s="124" t="s">
        <v>222</v>
      </c>
      <c r="E1734" s="131" t="s">
        <v>223</v>
      </c>
      <c r="F1734" s="127" t="s">
        <v>224</v>
      </c>
      <c r="G1734" s="324"/>
      <c r="H1734" s="324"/>
      <c r="I1734" s="324"/>
      <c r="J1734" s="324"/>
      <c r="K1734" s="324"/>
      <c r="L1734" s="324"/>
    </row>
    <row r="1735" spans="3:12" ht="15">
      <c r="C1735" s="83" t="s">
        <v>0</v>
      </c>
      <c r="D1735" s="125"/>
      <c r="E1735" s="132"/>
      <c r="F1735" s="128"/>
      <c r="G1735" s="325"/>
      <c r="H1735" s="326"/>
      <c r="I1735" s="327"/>
      <c r="J1735" s="325"/>
      <c r="K1735" s="326"/>
      <c r="L1735" s="327"/>
    </row>
    <row r="1736" spans="3:12" ht="15">
      <c r="C1736" s="83" t="s">
        <v>1</v>
      </c>
      <c r="D1736" s="99"/>
      <c r="E1736" s="133"/>
      <c r="F1736" s="129"/>
      <c r="G1736" s="320"/>
      <c r="H1736" s="321"/>
      <c r="I1736" s="322"/>
      <c r="J1736" s="320"/>
      <c r="K1736" s="321"/>
      <c r="L1736" s="322"/>
    </row>
    <row r="1737" spans="3:12" ht="15">
      <c r="C1737" s="83" t="s">
        <v>2</v>
      </c>
      <c r="D1737" s="99" t="s">
        <v>327</v>
      </c>
      <c r="E1737" s="133"/>
      <c r="F1737" s="129" t="s">
        <v>295</v>
      </c>
      <c r="G1737" s="320" t="s">
        <v>328</v>
      </c>
      <c r="H1737" s="321"/>
      <c r="I1737" s="322"/>
      <c r="J1737" s="320"/>
      <c r="K1737" s="321"/>
      <c r="L1737" s="322"/>
    </row>
    <row r="1738" spans="3:12" ht="15">
      <c r="C1738" s="83" t="s">
        <v>3</v>
      </c>
      <c r="D1738" s="99"/>
      <c r="E1738" s="133"/>
      <c r="F1738" s="129"/>
      <c r="G1738" s="320"/>
      <c r="H1738" s="321"/>
      <c r="I1738" s="322"/>
      <c r="J1738" s="320"/>
      <c r="K1738" s="321"/>
      <c r="L1738" s="322"/>
    </row>
    <row r="1739" spans="3:12" ht="15">
      <c r="C1739" s="83" t="s">
        <v>4</v>
      </c>
      <c r="D1739" s="99"/>
      <c r="E1739" s="133"/>
      <c r="F1739" s="129"/>
      <c r="G1739" s="320"/>
      <c r="H1739" s="321"/>
      <c r="I1739" s="322"/>
      <c r="J1739" s="320"/>
      <c r="K1739" s="321"/>
      <c r="L1739" s="322"/>
    </row>
    <row r="1740" spans="3:12" ht="15">
      <c r="C1740" s="83" t="s">
        <v>5</v>
      </c>
      <c r="D1740" s="99"/>
      <c r="E1740" s="133"/>
      <c r="F1740" s="129"/>
      <c r="G1740" s="320"/>
      <c r="H1740" s="321"/>
      <c r="I1740" s="322"/>
      <c r="J1740" s="320"/>
      <c r="K1740" s="321"/>
      <c r="L1740" s="322"/>
    </row>
    <row r="1741" spans="3:12" ht="15">
      <c r="C1741" s="83" t="s">
        <v>6</v>
      </c>
      <c r="D1741" s="99"/>
      <c r="E1741" s="133"/>
      <c r="F1741" s="129"/>
      <c r="G1741" s="320"/>
      <c r="H1741" s="321"/>
      <c r="I1741" s="322"/>
      <c r="J1741" s="320"/>
      <c r="K1741" s="321"/>
      <c r="L1741" s="322"/>
    </row>
    <row r="1742" spans="3:12" ht="15">
      <c r="C1742" s="83" t="s">
        <v>7</v>
      </c>
      <c r="D1742" s="99"/>
      <c r="E1742" s="133"/>
      <c r="F1742" s="129"/>
      <c r="G1742" s="320"/>
      <c r="H1742" s="321"/>
      <c r="I1742" s="322"/>
      <c r="J1742" s="320"/>
      <c r="K1742" s="321"/>
      <c r="L1742" s="322"/>
    </row>
    <row r="1743" spans="3:12" ht="15">
      <c r="C1743" s="83" t="s">
        <v>8</v>
      </c>
      <c r="D1743" s="99"/>
      <c r="E1743" s="133"/>
      <c r="F1743" s="129"/>
      <c r="G1743" s="320"/>
      <c r="H1743" s="321"/>
      <c r="I1743" s="322"/>
      <c r="J1743" s="320"/>
      <c r="K1743" s="321"/>
      <c r="L1743" s="322"/>
    </row>
    <row r="1744" spans="3:12" ht="15">
      <c r="C1744" s="83" t="s">
        <v>9</v>
      </c>
      <c r="D1744" s="99"/>
      <c r="E1744" s="133"/>
      <c r="F1744" s="129"/>
      <c r="G1744" s="320"/>
      <c r="H1744" s="321"/>
      <c r="I1744" s="322"/>
      <c r="J1744" s="320"/>
      <c r="K1744" s="321"/>
      <c r="L1744" s="322"/>
    </row>
    <row r="1745" spans="3:12" ht="15">
      <c r="C1745" s="83" t="s">
        <v>10</v>
      </c>
      <c r="D1745" s="99"/>
      <c r="E1745" s="133"/>
      <c r="F1745" s="129"/>
      <c r="G1745" s="320"/>
      <c r="H1745" s="321"/>
      <c r="I1745" s="322"/>
      <c r="J1745" s="320"/>
      <c r="K1745" s="321"/>
      <c r="L1745" s="322"/>
    </row>
    <row r="1746" spans="3:12" ht="15">
      <c r="C1746" s="83" t="s">
        <v>11</v>
      </c>
      <c r="D1746" s="99">
        <v>1.3</v>
      </c>
      <c r="E1746" s="133"/>
      <c r="F1746" s="129" t="s">
        <v>295</v>
      </c>
      <c r="G1746" s="320" t="s">
        <v>404</v>
      </c>
      <c r="H1746" s="321"/>
      <c r="I1746" s="322"/>
      <c r="J1746" s="320"/>
      <c r="K1746" s="321"/>
      <c r="L1746" s="322"/>
    </row>
    <row r="1747" spans="3:12" ht="15">
      <c r="C1747" s="83" t="s">
        <v>12</v>
      </c>
      <c r="D1747" s="99"/>
      <c r="E1747" s="133"/>
      <c r="F1747" s="129"/>
      <c r="G1747" s="320"/>
      <c r="H1747" s="321"/>
      <c r="I1747" s="322"/>
      <c r="J1747" s="320"/>
      <c r="K1747" s="321"/>
      <c r="L1747" s="322"/>
    </row>
    <row r="1748" spans="3:12" ht="15">
      <c r="C1748" s="83" t="s">
        <v>13</v>
      </c>
      <c r="D1748" s="99"/>
      <c r="E1748" s="133"/>
      <c r="F1748" s="129"/>
      <c r="G1748" s="320"/>
      <c r="H1748" s="321"/>
      <c r="I1748" s="322"/>
      <c r="J1748" s="320"/>
      <c r="K1748" s="321"/>
      <c r="L1748" s="322"/>
    </row>
    <row r="1749" spans="3:12" ht="15">
      <c r="C1749" s="83" t="s">
        <v>14</v>
      </c>
      <c r="D1749" s="99"/>
      <c r="E1749" s="133"/>
      <c r="F1749" s="129"/>
      <c r="G1749" s="320"/>
      <c r="H1749" s="321"/>
      <c r="I1749" s="322"/>
      <c r="J1749" s="320"/>
      <c r="K1749" s="321"/>
      <c r="L1749" s="322"/>
    </row>
    <row r="1750" spans="3:12" ht="15">
      <c r="C1750" s="83" t="s">
        <v>15</v>
      </c>
      <c r="D1750" s="99"/>
      <c r="E1750" s="133"/>
      <c r="F1750" s="129"/>
      <c r="G1750" s="320"/>
      <c r="H1750" s="321"/>
      <c r="I1750" s="322"/>
      <c r="J1750" s="320"/>
      <c r="K1750" s="321"/>
      <c r="L1750" s="322"/>
    </row>
    <row r="1751" spans="3:12" ht="15">
      <c r="C1751" s="86" t="s">
        <v>16</v>
      </c>
      <c r="D1751" s="126"/>
      <c r="E1751" s="134"/>
      <c r="F1751" s="130"/>
      <c r="G1751" s="317"/>
      <c r="H1751" s="318"/>
      <c r="I1751" s="319"/>
      <c r="J1751" s="317"/>
      <c r="K1751" s="318"/>
      <c r="L1751" s="319"/>
    </row>
    <row r="1753" spans="3:6" ht="15">
      <c r="C1753" s="257" t="s">
        <v>233</v>
      </c>
      <c r="D1753" s="257"/>
      <c r="E1753" s="257"/>
      <c r="F1753" s="257"/>
    </row>
    <row r="1754" spans="3:8" ht="15">
      <c r="C1754" s="1"/>
      <c r="D1754" s="216" t="s">
        <v>228</v>
      </c>
      <c r="E1754" s="37" t="s">
        <v>229</v>
      </c>
      <c r="F1754" s="37" t="s">
        <v>230</v>
      </c>
      <c r="G1754" s="43" t="s">
        <v>231</v>
      </c>
      <c r="H1754" s="203" t="s">
        <v>232</v>
      </c>
    </row>
    <row r="1755" spans="3:8" ht="15">
      <c r="C1755" s="1" t="s">
        <v>0</v>
      </c>
      <c r="D1755" s="219"/>
      <c r="E1755" s="62">
        <v>314</v>
      </c>
      <c r="F1755" s="62">
        <v>7994000</v>
      </c>
      <c r="G1755" s="113">
        <f>+E1755+D1755</f>
        <v>314</v>
      </c>
      <c r="H1755" s="31">
        <f>+G1755/F174</f>
        <v>0.010137207425343018</v>
      </c>
    </row>
    <row r="1756" spans="3:8" ht="15">
      <c r="C1756" s="1" t="s">
        <v>1</v>
      </c>
      <c r="D1756" s="219">
        <v>0</v>
      </c>
      <c r="E1756" s="62">
        <v>24</v>
      </c>
      <c r="F1756" s="62">
        <v>855000</v>
      </c>
      <c r="G1756" s="113">
        <f aca="true" t="shared" si="151" ref="G1756:G1771">+E1756+D1756</f>
        <v>24</v>
      </c>
      <c r="H1756" s="31">
        <f aca="true" t="shared" si="152" ref="H1756:H1771">+G1756/F175</f>
        <v>0.006453347674105943</v>
      </c>
    </row>
    <row r="1757" spans="3:8" ht="15">
      <c r="C1757" s="1" t="s">
        <v>2</v>
      </c>
      <c r="D1757" s="219">
        <v>3</v>
      </c>
      <c r="E1757" s="62">
        <v>62</v>
      </c>
      <c r="F1757" s="62">
        <v>2274000</v>
      </c>
      <c r="G1757" s="113">
        <f t="shared" si="151"/>
        <v>65</v>
      </c>
      <c r="H1757" s="31">
        <f t="shared" si="152"/>
        <v>0.006187529747739172</v>
      </c>
    </row>
    <row r="1758" spans="3:8" ht="15">
      <c r="C1758" s="1" t="s">
        <v>3</v>
      </c>
      <c r="D1758" s="219">
        <v>0</v>
      </c>
      <c r="E1758" s="62">
        <v>21</v>
      </c>
      <c r="F1758" s="62">
        <v>539000</v>
      </c>
      <c r="G1758" s="113">
        <f t="shared" si="151"/>
        <v>21</v>
      </c>
      <c r="H1758" s="31">
        <f t="shared" si="152"/>
        <v>0.004755434782608696</v>
      </c>
    </row>
    <row r="1759" spans="3:8" ht="15">
      <c r="C1759" s="1" t="s">
        <v>4</v>
      </c>
      <c r="D1759" s="219">
        <v>0</v>
      </c>
      <c r="E1759" s="62">
        <v>0</v>
      </c>
      <c r="F1759" s="62">
        <v>0</v>
      </c>
      <c r="G1759" s="113">
        <f t="shared" si="151"/>
        <v>0</v>
      </c>
      <c r="H1759" s="31">
        <f t="shared" si="152"/>
        <v>0</v>
      </c>
    </row>
    <row r="1760" spans="3:8" ht="15">
      <c r="C1760" s="1" t="s">
        <v>5</v>
      </c>
      <c r="D1760" s="219">
        <v>0</v>
      </c>
      <c r="E1760" s="62">
        <v>0</v>
      </c>
      <c r="F1760" s="62">
        <v>0</v>
      </c>
      <c r="G1760" s="113">
        <f t="shared" si="151"/>
        <v>0</v>
      </c>
      <c r="H1760" s="31">
        <f t="shared" si="152"/>
        <v>0</v>
      </c>
    </row>
    <row r="1761" spans="3:8" ht="15">
      <c r="C1761" s="1" t="s">
        <v>6</v>
      </c>
      <c r="D1761" s="219">
        <v>1</v>
      </c>
      <c r="E1761" s="62">
        <v>21</v>
      </c>
      <c r="F1761" s="62">
        <v>883000</v>
      </c>
      <c r="G1761" s="113">
        <f t="shared" si="151"/>
        <v>22</v>
      </c>
      <c r="H1761" s="31">
        <f t="shared" si="152"/>
        <v>0.0027096933119842345</v>
      </c>
    </row>
    <row r="1762" spans="3:8" ht="15">
      <c r="C1762" s="1" t="s">
        <v>7</v>
      </c>
      <c r="D1762" s="219">
        <v>2</v>
      </c>
      <c r="E1762" s="62"/>
      <c r="F1762" s="62">
        <v>31000</v>
      </c>
      <c r="G1762" s="113">
        <f t="shared" si="151"/>
        <v>2</v>
      </c>
      <c r="H1762" s="31">
        <f t="shared" si="152"/>
        <v>0.0002054653790836244</v>
      </c>
    </row>
    <row r="1763" spans="3:8" ht="15">
      <c r="C1763" s="1" t="s">
        <v>8</v>
      </c>
      <c r="D1763" s="219"/>
      <c r="E1763" s="62">
        <v>1</v>
      </c>
      <c r="F1763" s="62">
        <v>18000</v>
      </c>
      <c r="G1763" s="113">
        <f t="shared" si="151"/>
        <v>1</v>
      </c>
      <c r="H1763" s="31">
        <f t="shared" si="152"/>
        <v>0.0003562522265764161</v>
      </c>
    </row>
    <row r="1764" spans="3:8" ht="15">
      <c r="C1764" s="1" t="s">
        <v>9</v>
      </c>
      <c r="D1764" s="219"/>
      <c r="E1764" s="62"/>
      <c r="F1764" s="62"/>
      <c r="G1764" s="113">
        <f t="shared" si="151"/>
        <v>0</v>
      </c>
      <c r="H1764" s="31">
        <f t="shared" si="152"/>
        <v>0</v>
      </c>
    </row>
    <row r="1765" spans="3:8" ht="15">
      <c r="C1765" s="1" t="s">
        <v>10</v>
      </c>
      <c r="D1765" s="219"/>
      <c r="E1765" s="62"/>
      <c r="F1765" s="62"/>
      <c r="G1765" s="113">
        <f t="shared" si="151"/>
        <v>0</v>
      </c>
      <c r="H1765" s="31">
        <f t="shared" si="152"/>
        <v>0</v>
      </c>
    </row>
    <row r="1766" spans="3:8" ht="15">
      <c r="C1766" s="1" t="s">
        <v>11</v>
      </c>
      <c r="D1766" s="219">
        <v>4</v>
      </c>
      <c r="E1766" s="62">
        <v>0</v>
      </c>
      <c r="F1766" s="62">
        <v>294000</v>
      </c>
      <c r="G1766" s="113">
        <f t="shared" si="151"/>
        <v>4</v>
      </c>
      <c r="H1766" s="31">
        <f t="shared" si="152"/>
        <v>0.00047376524931896246</v>
      </c>
    </row>
    <row r="1767" spans="3:8" ht="15">
      <c r="C1767" s="1" t="s">
        <v>12</v>
      </c>
      <c r="D1767" s="219">
        <v>0</v>
      </c>
      <c r="E1767" s="62">
        <v>4</v>
      </c>
      <c r="F1767" s="62">
        <v>367000</v>
      </c>
      <c r="G1767" s="113">
        <f t="shared" si="151"/>
        <v>4</v>
      </c>
      <c r="H1767" s="31">
        <f t="shared" si="152"/>
        <v>0.0029154518950437317</v>
      </c>
    </row>
    <row r="1768" spans="3:8" ht="15">
      <c r="C1768" s="1" t="s">
        <v>13</v>
      </c>
      <c r="D1768" s="219"/>
      <c r="E1768" s="62">
        <v>8</v>
      </c>
      <c r="F1768" s="62">
        <v>392000</v>
      </c>
      <c r="G1768" s="113">
        <f t="shared" si="151"/>
        <v>8</v>
      </c>
      <c r="H1768" s="31">
        <f t="shared" si="152"/>
        <v>0.00404040404040404</v>
      </c>
    </row>
    <row r="1769" spans="3:8" ht="15">
      <c r="C1769" s="1" t="s">
        <v>14</v>
      </c>
      <c r="D1769" s="219"/>
      <c r="E1769" s="62"/>
      <c r="F1769" s="62"/>
      <c r="G1769" s="113">
        <f t="shared" si="151"/>
        <v>0</v>
      </c>
      <c r="H1769" s="31">
        <f t="shared" si="152"/>
        <v>0</v>
      </c>
    </row>
    <row r="1770" spans="3:8" ht="15">
      <c r="C1770" s="1" t="s">
        <v>15</v>
      </c>
      <c r="D1770" s="219">
        <v>2</v>
      </c>
      <c r="E1770" s="62">
        <v>2</v>
      </c>
      <c r="F1770" s="62">
        <v>131000</v>
      </c>
      <c r="G1770" s="113">
        <f t="shared" si="151"/>
        <v>4</v>
      </c>
      <c r="H1770" s="31">
        <f t="shared" si="152"/>
        <v>0.0037002775208140612</v>
      </c>
    </row>
    <row r="1771" spans="3:8" ht="15">
      <c r="C1771" s="1" t="s">
        <v>16</v>
      </c>
      <c r="D1771" s="219">
        <v>0</v>
      </c>
      <c r="E1771" s="62">
        <v>0</v>
      </c>
      <c r="F1771" s="62"/>
      <c r="G1771" s="113">
        <f t="shared" si="151"/>
        <v>0</v>
      </c>
      <c r="H1771" s="31">
        <f t="shared" si="152"/>
        <v>0</v>
      </c>
    </row>
    <row r="1772" spans="3:8" ht="15">
      <c r="C1772" s="1"/>
      <c r="D1772" s="219"/>
      <c r="E1772" s="62"/>
      <c r="F1772" s="62"/>
      <c r="G1772" s="113"/>
      <c r="H1772" s="31"/>
    </row>
    <row r="1773" spans="3:8" ht="15">
      <c r="C1773" s="1" t="s">
        <v>58</v>
      </c>
      <c r="D1773" s="219">
        <f>SUM(D1755:D1771)</f>
        <v>12</v>
      </c>
      <c r="E1773" s="62">
        <f>SUM(E1755:E1771)</f>
        <v>457</v>
      </c>
      <c r="F1773" s="62">
        <f>SUM(F1755:F1771)</f>
        <v>13778000</v>
      </c>
      <c r="G1773" s="113">
        <f>SUM(G1755:G1771)</f>
        <v>469</v>
      </c>
      <c r="H1773" s="31">
        <f>+G1773/F192</f>
        <v>0.004905242019830147</v>
      </c>
    </row>
    <row r="1774" spans="3:8" ht="15">
      <c r="C1774" s="19"/>
      <c r="D1774" s="20"/>
      <c r="E1774" s="20"/>
      <c r="F1774" s="20"/>
      <c r="G1774" s="20"/>
      <c r="H1774" s="19"/>
    </row>
    <row r="1775" spans="3:8" ht="15">
      <c r="C1775" s="19"/>
      <c r="D1775" s="20"/>
      <c r="E1775" s="20"/>
      <c r="F1775" s="20"/>
      <c r="G1775" s="20"/>
      <c r="H1775" s="19"/>
    </row>
    <row r="1776" spans="3:8" ht="15">
      <c r="C1776" s="19"/>
      <c r="D1776" s="20"/>
      <c r="E1776" s="20"/>
      <c r="F1776" s="20"/>
      <c r="G1776" s="20"/>
      <c r="H1776" s="19"/>
    </row>
    <row r="1777" spans="3:10" ht="15">
      <c r="C1777" s="19"/>
      <c r="D1777" s="20"/>
      <c r="E1777" s="20"/>
      <c r="F1777" s="20"/>
      <c r="G1777" s="20"/>
      <c r="H1777" s="19"/>
      <c r="J1777" s="225" t="s">
        <v>502</v>
      </c>
    </row>
    <row r="1778" spans="3:8" ht="15">
      <c r="C1778" s="19"/>
      <c r="D1778" s="20"/>
      <c r="E1778" s="20"/>
      <c r="F1778" s="20"/>
      <c r="G1778" s="20"/>
      <c r="H1778" s="19"/>
    </row>
    <row r="1780" spans="3:5" ht="15">
      <c r="C1780" s="232" t="s">
        <v>234</v>
      </c>
      <c r="D1780" s="232"/>
      <c r="E1780" s="232"/>
    </row>
    <row r="1781" spans="3:5" ht="15">
      <c r="C1781" s="257" t="s">
        <v>240</v>
      </c>
      <c r="D1781" s="257"/>
      <c r="E1781" s="257"/>
    </row>
    <row r="1782" spans="3:13" ht="15">
      <c r="C1782" s="233"/>
      <c r="D1782" s="244" t="s">
        <v>203</v>
      </c>
      <c r="E1782" s="245"/>
      <c r="F1782" s="244" t="s">
        <v>239</v>
      </c>
      <c r="G1782" s="244"/>
      <c r="H1782" s="244"/>
      <c r="I1782" s="244"/>
      <c r="J1782" s="244"/>
      <c r="K1782" s="244"/>
      <c r="L1782" s="244"/>
      <c r="M1782" s="244"/>
    </row>
    <row r="1783" spans="3:13" ht="15">
      <c r="C1783" s="233"/>
      <c r="D1783" s="216" t="s">
        <v>148</v>
      </c>
      <c r="E1783" s="211" t="s">
        <v>149</v>
      </c>
      <c r="F1783" s="205" t="s">
        <v>235</v>
      </c>
      <c r="G1783" s="222" t="s">
        <v>236</v>
      </c>
      <c r="H1783" s="208" t="s">
        <v>237</v>
      </c>
      <c r="I1783" s="244" t="s">
        <v>110</v>
      </c>
      <c r="J1783" s="244"/>
      <c r="K1783" s="244"/>
      <c r="L1783" s="244"/>
      <c r="M1783" s="244"/>
    </row>
    <row r="1784" spans="3:13" ht="15">
      <c r="C1784" s="1" t="s">
        <v>0</v>
      </c>
      <c r="D1784" s="205" t="s">
        <v>295</v>
      </c>
      <c r="E1784" s="222"/>
      <c r="F1784" s="205"/>
      <c r="G1784" s="222"/>
      <c r="H1784" s="208" t="s">
        <v>295</v>
      </c>
      <c r="I1784" s="233"/>
      <c r="J1784" s="233"/>
      <c r="K1784" s="233"/>
      <c r="L1784" s="233"/>
      <c r="M1784" s="233"/>
    </row>
    <row r="1785" spans="3:13" ht="15">
      <c r="C1785" s="1" t="s">
        <v>1</v>
      </c>
      <c r="D1785" s="205" t="s">
        <v>295</v>
      </c>
      <c r="E1785" s="222"/>
      <c r="F1785" s="205"/>
      <c r="G1785" s="222" t="s">
        <v>295</v>
      </c>
      <c r="H1785" s="208"/>
      <c r="I1785" s="233"/>
      <c r="J1785" s="233"/>
      <c r="K1785" s="233"/>
      <c r="L1785" s="233"/>
      <c r="M1785" s="233"/>
    </row>
    <row r="1786" spans="3:13" ht="15">
      <c r="C1786" s="1" t="s">
        <v>2</v>
      </c>
      <c r="D1786" s="205" t="s">
        <v>295</v>
      </c>
      <c r="E1786" s="222"/>
      <c r="F1786" s="205"/>
      <c r="G1786" s="222"/>
      <c r="H1786" s="208" t="s">
        <v>295</v>
      </c>
      <c r="I1786" s="233"/>
      <c r="J1786" s="233"/>
      <c r="K1786" s="233"/>
      <c r="L1786" s="233"/>
      <c r="M1786" s="233"/>
    </row>
    <row r="1787" spans="3:13" ht="15">
      <c r="C1787" s="1" t="s">
        <v>3</v>
      </c>
      <c r="D1787" s="205" t="s">
        <v>295</v>
      </c>
      <c r="E1787" s="222"/>
      <c r="F1787" s="205"/>
      <c r="G1787" s="222"/>
      <c r="H1787" s="208" t="s">
        <v>295</v>
      </c>
      <c r="I1787" s="233"/>
      <c r="J1787" s="233"/>
      <c r="K1787" s="233"/>
      <c r="L1787" s="233"/>
      <c r="M1787" s="233"/>
    </row>
    <row r="1788" spans="3:13" ht="15">
      <c r="C1788" s="1" t="s">
        <v>4</v>
      </c>
      <c r="D1788" s="205" t="s">
        <v>295</v>
      </c>
      <c r="E1788" s="222"/>
      <c r="F1788" s="205"/>
      <c r="G1788" s="222" t="s">
        <v>295</v>
      </c>
      <c r="H1788" s="208"/>
      <c r="I1788" s="233"/>
      <c r="J1788" s="233"/>
      <c r="K1788" s="233"/>
      <c r="L1788" s="233"/>
      <c r="M1788" s="233"/>
    </row>
    <row r="1789" spans="3:13" ht="15">
      <c r="C1789" s="1" t="s">
        <v>5</v>
      </c>
      <c r="D1789" s="205" t="s">
        <v>295</v>
      </c>
      <c r="E1789" s="222"/>
      <c r="F1789" s="205"/>
      <c r="G1789" s="222"/>
      <c r="H1789" s="208" t="s">
        <v>295</v>
      </c>
      <c r="I1789" s="233"/>
      <c r="J1789" s="233"/>
      <c r="K1789" s="233"/>
      <c r="L1789" s="233"/>
      <c r="M1789" s="233"/>
    </row>
    <row r="1790" spans="3:13" ht="15">
      <c r="C1790" s="1" t="s">
        <v>6</v>
      </c>
      <c r="D1790" s="205" t="s">
        <v>295</v>
      </c>
      <c r="E1790" s="222"/>
      <c r="F1790" s="205"/>
      <c r="G1790" s="222"/>
      <c r="H1790" s="208" t="s">
        <v>295</v>
      </c>
      <c r="I1790" s="233"/>
      <c r="J1790" s="233"/>
      <c r="K1790" s="233"/>
      <c r="L1790" s="233"/>
      <c r="M1790" s="233"/>
    </row>
    <row r="1791" spans="3:13" ht="25.5" customHeight="1">
      <c r="C1791" s="1" t="s">
        <v>7</v>
      </c>
      <c r="D1791" s="205" t="s">
        <v>295</v>
      </c>
      <c r="E1791" s="222"/>
      <c r="F1791" s="205"/>
      <c r="G1791" s="222" t="s">
        <v>295</v>
      </c>
      <c r="H1791" s="208"/>
      <c r="I1791" s="239" t="s">
        <v>369</v>
      </c>
      <c r="J1791" s="239"/>
      <c r="K1791" s="239"/>
      <c r="L1791" s="239"/>
      <c r="M1791" s="239"/>
    </row>
    <row r="1792" spans="3:13" ht="15">
      <c r="C1792" s="1" t="s">
        <v>8</v>
      </c>
      <c r="D1792" s="205" t="s">
        <v>295</v>
      </c>
      <c r="E1792" s="222"/>
      <c r="F1792" s="205"/>
      <c r="G1792" s="222"/>
      <c r="H1792" s="208" t="s">
        <v>295</v>
      </c>
      <c r="I1792" s="233"/>
      <c r="J1792" s="233"/>
      <c r="K1792" s="233"/>
      <c r="L1792" s="233"/>
      <c r="M1792" s="233"/>
    </row>
    <row r="1793" spans="3:13" ht="15">
      <c r="C1793" s="1" t="s">
        <v>9</v>
      </c>
      <c r="D1793" s="205" t="s">
        <v>295</v>
      </c>
      <c r="E1793" s="222"/>
      <c r="F1793" s="205"/>
      <c r="G1793" s="222" t="s">
        <v>295</v>
      </c>
      <c r="H1793" s="208"/>
      <c r="I1793" s="233"/>
      <c r="J1793" s="233"/>
      <c r="K1793" s="233"/>
      <c r="L1793" s="233"/>
      <c r="M1793" s="233"/>
    </row>
    <row r="1794" spans="3:13" ht="15">
      <c r="C1794" s="1" t="s">
        <v>10</v>
      </c>
      <c r="D1794" s="205"/>
      <c r="E1794" s="222" t="s">
        <v>365</v>
      </c>
      <c r="F1794" s="205"/>
      <c r="G1794" s="222"/>
      <c r="H1794" s="208"/>
      <c r="I1794" s="233"/>
      <c r="J1794" s="233"/>
      <c r="K1794" s="233"/>
      <c r="L1794" s="233"/>
      <c r="M1794" s="233"/>
    </row>
    <row r="1795" spans="3:13" ht="15">
      <c r="C1795" s="1" t="s">
        <v>11</v>
      </c>
      <c r="D1795" s="205" t="s">
        <v>295</v>
      </c>
      <c r="E1795" s="222"/>
      <c r="F1795" s="205"/>
      <c r="G1795" s="222"/>
      <c r="H1795" s="208" t="s">
        <v>295</v>
      </c>
      <c r="I1795" s="237"/>
      <c r="J1795" s="237"/>
      <c r="K1795" s="237"/>
      <c r="L1795" s="237"/>
      <c r="M1795" s="237"/>
    </row>
    <row r="1796" spans="3:13" ht="15">
      <c r="C1796" s="1" t="s">
        <v>12</v>
      </c>
      <c r="D1796" s="205"/>
      <c r="E1796" s="222" t="s">
        <v>365</v>
      </c>
      <c r="F1796" s="205"/>
      <c r="G1796" s="222"/>
      <c r="H1796" s="208"/>
      <c r="I1796" s="233"/>
      <c r="J1796" s="233"/>
      <c r="K1796" s="233"/>
      <c r="L1796" s="233"/>
      <c r="M1796" s="233"/>
    </row>
    <row r="1797" spans="3:13" ht="15">
      <c r="C1797" s="1" t="s">
        <v>13</v>
      </c>
      <c r="D1797" s="205"/>
      <c r="E1797" s="222" t="s">
        <v>365</v>
      </c>
      <c r="F1797" s="205"/>
      <c r="G1797" s="222"/>
      <c r="H1797" s="208"/>
      <c r="I1797" s="233"/>
      <c r="J1797" s="233"/>
      <c r="K1797" s="233"/>
      <c r="L1797" s="233"/>
      <c r="M1797" s="233"/>
    </row>
    <row r="1798" spans="3:13" ht="15">
      <c r="C1798" s="1" t="s">
        <v>14</v>
      </c>
      <c r="D1798" s="205" t="s">
        <v>295</v>
      </c>
      <c r="E1798" s="222"/>
      <c r="F1798" s="205"/>
      <c r="G1798" s="222"/>
      <c r="H1798" s="208" t="s">
        <v>295</v>
      </c>
      <c r="I1798" s="233"/>
      <c r="J1798" s="233"/>
      <c r="K1798" s="233"/>
      <c r="L1798" s="233"/>
      <c r="M1798" s="233"/>
    </row>
    <row r="1799" spans="3:13" ht="15">
      <c r="C1799" s="1" t="s">
        <v>15</v>
      </c>
      <c r="D1799" s="205" t="s">
        <v>295</v>
      </c>
      <c r="E1799" s="222"/>
      <c r="F1799" s="205"/>
      <c r="G1799" s="222"/>
      <c r="H1799" s="208" t="s">
        <v>295</v>
      </c>
      <c r="I1799" s="233"/>
      <c r="J1799" s="233"/>
      <c r="K1799" s="233"/>
      <c r="L1799" s="233"/>
      <c r="M1799" s="233"/>
    </row>
    <row r="1800" spans="3:13" ht="15">
      <c r="C1800" s="1" t="s">
        <v>16</v>
      </c>
      <c r="D1800" s="205"/>
      <c r="E1800" s="222" t="s">
        <v>365</v>
      </c>
      <c r="F1800" s="205"/>
      <c r="G1800" s="222"/>
      <c r="H1800" s="208"/>
      <c r="I1800" s="233"/>
      <c r="J1800" s="233"/>
      <c r="K1800" s="233"/>
      <c r="L1800" s="233"/>
      <c r="M1800" s="233"/>
    </row>
    <row r="1801" spans="3:13" ht="15">
      <c r="C1801" s="1"/>
      <c r="D1801" s="33"/>
      <c r="E1801" s="11"/>
      <c r="F1801" s="33"/>
      <c r="G1801" s="11"/>
      <c r="H1801" s="35"/>
      <c r="I1801" s="233"/>
      <c r="J1801" s="233"/>
      <c r="K1801" s="233"/>
      <c r="L1801" s="233"/>
      <c r="M1801" s="233"/>
    </row>
    <row r="1802" spans="3:13" ht="15">
      <c r="C1802" s="1" t="s">
        <v>17</v>
      </c>
      <c r="D1802" s="39">
        <f>COUNTA(D1784:D1800)</f>
        <v>13</v>
      </c>
      <c r="E1802" s="88">
        <f aca="true" t="shared" si="153" ref="E1802:M1802">COUNTA(E1784:E1800)</f>
        <v>4</v>
      </c>
      <c r="F1802" s="39">
        <f t="shared" si="153"/>
        <v>0</v>
      </c>
      <c r="G1802" s="88">
        <f t="shared" si="153"/>
        <v>4</v>
      </c>
      <c r="H1802" s="89">
        <f t="shared" si="153"/>
        <v>9</v>
      </c>
      <c r="I1802" s="312">
        <f t="shared" si="153"/>
        <v>1</v>
      </c>
      <c r="J1802" s="312">
        <f t="shared" si="153"/>
        <v>0</v>
      </c>
      <c r="K1802" s="312">
        <f t="shared" si="153"/>
        <v>0</v>
      </c>
      <c r="L1802" s="312">
        <f t="shared" si="153"/>
        <v>0</v>
      </c>
      <c r="M1802" s="312">
        <f t="shared" si="153"/>
        <v>0</v>
      </c>
    </row>
    <row r="1803" spans="3:13" ht="15">
      <c r="C1803" s="19"/>
      <c r="D1803" s="29"/>
      <c r="E1803" s="29"/>
      <c r="F1803" s="29"/>
      <c r="G1803" s="29"/>
      <c r="H1803" s="29"/>
      <c r="I1803" s="104"/>
      <c r="J1803" s="104"/>
      <c r="K1803" s="104"/>
      <c r="L1803" s="104"/>
      <c r="M1803" s="104"/>
    </row>
    <row r="1804" spans="3:13" ht="15">
      <c r="C1804" s="19"/>
      <c r="D1804" s="29"/>
      <c r="E1804" s="29"/>
      <c r="F1804" s="29"/>
      <c r="G1804" s="29"/>
      <c r="H1804" s="29"/>
      <c r="I1804" s="104"/>
      <c r="J1804" s="104"/>
      <c r="K1804" s="104"/>
      <c r="L1804" s="104"/>
      <c r="M1804" s="104"/>
    </row>
    <row r="1805" spans="3:13" ht="15">
      <c r="C1805" s="19"/>
      <c r="D1805" s="29"/>
      <c r="E1805" s="29"/>
      <c r="F1805" s="29"/>
      <c r="G1805" s="29"/>
      <c r="H1805" s="29"/>
      <c r="I1805" s="104"/>
      <c r="J1805" s="104"/>
      <c r="K1805" s="104"/>
      <c r="L1805" s="104"/>
      <c r="M1805" s="104"/>
    </row>
    <row r="1806" spans="3:13" ht="15">
      <c r="C1806" s="19"/>
      <c r="D1806" s="29"/>
      <c r="E1806" s="29"/>
      <c r="F1806" s="29"/>
      <c r="G1806" s="29"/>
      <c r="H1806" s="29"/>
      <c r="I1806" s="104"/>
      <c r="J1806" s="104"/>
      <c r="K1806" s="104"/>
      <c r="L1806" s="104"/>
      <c r="M1806" s="104"/>
    </row>
    <row r="1807" spans="3:13" ht="15">
      <c r="C1807" s="19"/>
      <c r="D1807" s="29"/>
      <c r="E1807" s="29"/>
      <c r="F1807" s="29"/>
      <c r="G1807" s="29"/>
      <c r="H1807" s="29"/>
      <c r="I1807" s="104"/>
      <c r="J1807" s="104"/>
      <c r="K1807" s="104"/>
      <c r="L1807" s="104"/>
      <c r="M1807" s="104"/>
    </row>
    <row r="1808" spans="3:13" ht="15">
      <c r="C1808" s="19"/>
      <c r="D1808" s="29"/>
      <c r="E1808" s="29"/>
      <c r="F1808" s="29"/>
      <c r="G1808" s="29"/>
      <c r="H1808" s="29"/>
      <c r="I1808" s="104"/>
      <c r="J1808" s="104"/>
      <c r="K1808" s="104"/>
      <c r="L1808" s="104"/>
      <c r="M1808" s="104"/>
    </row>
    <row r="1809" spans="3:13" ht="15">
      <c r="C1809" s="19"/>
      <c r="D1809" s="29"/>
      <c r="E1809" s="29"/>
      <c r="F1809" s="29"/>
      <c r="G1809" s="29"/>
      <c r="H1809" s="29"/>
      <c r="I1809" s="104"/>
      <c r="J1809" s="104"/>
      <c r="K1809" s="104"/>
      <c r="L1809" s="104"/>
      <c r="M1809" s="104"/>
    </row>
    <row r="1810" spans="3:13" ht="15">
      <c r="C1810" s="19"/>
      <c r="D1810" s="29"/>
      <c r="E1810" s="29"/>
      <c r="F1810" s="29"/>
      <c r="G1810" s="29"/>
      <c r="H1810" s="29"/>
      <c r="I1810" s="104"/>
      <c r="J1810" s="104"/>
      <c r="K1810" s="104"/>
      <c r="L1810" s="104"/>
      <c r="M1810" s="104"/>
    </row>
    <row r="1811" spans="3:13" ht="15">
      <c r="C1811" s="19"/>
      <c r="D1811" s="29"/>
      <c r="E1811" s="29"/>
      <c r="F1811" s="29"/>
      <c r="G1811" s="29"/>
      <c r="H1811" s="29"/>
      <c r="I1811" s="104"/>
      <c r="J1811" s="104"/>
      <c r="K1811" s="104"/>
      <c r="L1811" s="104"/>
      <c r="M1811" s="104"/>
    </row>
    <row r="1812" spans="3:13" ht="15">
      <c r="C1812" s="19"/>
      <c r="D1812" s="29"/>
      <c r="E1812" s="29"/>
      <c r="F1812" s="29"/>
      <c r="G1812" s="29"/>
      <c r="H1812" s="29"/>
      <c r="I1812" s="104"/>
      <c r="J1812" s="104"/>
      <c r="K1812" s="104"/>
      <c r="L1812" s="104"/>
      <c r="M1812" s="104"/>
    </row>
    <row r="1813" spans="3:13" ht="15">
      <c r="C1813" s="19"/>
      <c r="D1813" s="29"/>
      <c r="E1813" s="29"/>
      <c r="F1813" s="29"/>
      <c r="G1813" s="29"/>
      <c r="H1813" s="29"/>
      <c r="I1813" s="104"/>
      <c r="J1813" s="104"/>
      <c r="K1813" s="104"/>
      <c r="L1813" s="104"/>
      <c r="M1813" s="104"/>
    </row>
    <row r="1814" spans="3:13" ht="15">
      <c r="C1814" s="19"/>
      <c r="D1814" s="29"/>
      <c r="E1814" s="29"/>
      <c r="F1814" s="29"/>
      <c r="G1814" s="29"/>
      <c r="H1814" s="29"/>
      <c r="I1814" s="104"/>
      <c r="J1814" s="104"/>
      <c r="K1814" s="104"/>
      <c r="L1814" s="104"/>
      <c r="M1814" s="104"/>
    </row>
    <row r="1815" spans="3:13" ht="15">
      <c r="C1815" s="19"/>
      <c r="D1815" s="29"/>
      <c r="E1815" s="29"/>
      <c r="F1815" s="29"/>
      <c r="G1815" s="29"/>
      <c r="H1815" s="29"/>
      <c r="I1815" s="104"/>
      <c r="J1815" s="104"/>
      <c r="K1815" s="104"/>
      <c r="L1815" s="104"/>
      <c r="M1815" s="104"/>
    </row>
    <row r="1816" spans="3:13" ht="15">
      <c r="C1816" s="19"/>
      <c r="D1816" s="29"/>
      <c r="E1816" s="29"/>
      <c r="F1816" s="29"/>
      <c r="G1816" s="29"/>
      <c r="H1816" s="29"/>
      <c r="I1816" s="104"/>
      <c r="J1816" s="104"/>
      <c r="K1816" s="104"/>
      <c r="L1816" s="104"/>
      <c r="M1816" s="104"/>
    </row>
    <row r="1817" spans="3:13" ht="15">
      <c r="C1817" s="19"/>
      <c r="D1817" s="29"/>
      <c r="E1817" s="29"/>
      <c r="F1817" s="29"/>
      <c r="G1817" s="29"/>
      <c r="H1817" s="29"/>
      <c r="I1817" s="104"/>
      <c r="J1817" s="104"/>
      <c r="K1817" s="104"/>
      <c r="L1817" s="104"/>
      <c r="M1817" s="104"/>
    </row>
    <row r="1818" spans="3:13" ht="15">
      <c r="C1818" s="19"/>
      <c r="D1818" s="29"/>
      <c r="E1818" s="29"/>
      <c r="F1818" s="29"/>
      <c r="G1818" s="29"/>
      <c r="H1818" s="29"/>
      <c r="I1818" s="104"/>
      <c r="J1818" s="104"/>
      <c r="K1818" s="104"/>
      <c r="L1818" s="104"/>
      <c r="M1818" s="104"/>
    </row>
    <row r="1820" spans="3:5" ht="15">
      <c r="C1820" s="313" t="s">
        <v>368</v>
      </c>
      <c r="D1820" s="313"/>
      <c r="E1820" s="313"/>
    </row>
    <row r="1821" spans="3:11" ht="15">
      <c r="C1821" s="233"/>
      <c r="D1821" s="314" t="s">
        <v>241</v>
      </c>
      <c r="E1821" s="314" t="s">
        <v>242</v>
      </c>
      <c r="F1821" s="314" t="s">
        <v>243</v>
      </c>
      <c r="G1821" s="315" t="s">
        <v>110</v>
      </c>
      <c r="H1821" s="316"/>
      <c r="I1821" s="316"/>
      <c r="J1821" s="255"/>
      <c r="K1821" s="256"/>
    </row>
    <row r="1822" spans="3:11" ht="15">
      <c r="C1822" s="233"/>
      <c r="D1822" s="314"/>
      <c r="E1822" s="314"/>
      <c r="F1822" s="314"/>
      <c r="G1822" s="315"/>
      <c r="H1822" s="316"/>
      <c r="I1822" s="316"/>
      <c r="J1822" s="255"/>
      <c r="K1822" s="256"/>
    </row>
    <row r="1823" spans="3:11" ht="25.5" customHeight="1">
      <c r="C1823" s="1" t="s">
        <v>0</v>
      </c>
      <c r="D1823" s="1"/>
      <c r="E1823" s="1"/>
      <c r="F1823" s="1"/>
      <c r="G1823" s="270" t="s">
        <v>306</v>
      </c>
      <c r="H1823" s="310"/>
      <c r="I1823" s="310"/>
      <c r="J1823" s="255"/>
      <c r="K1823" s="256"/>
    </row>
    <row r="1824" spans="3:11" ht="15">
      <c r="C1824" s="1" t="s">
        <v>1</v>
      </c>
      <c r="D1824" s="1"/>
      <c r="E1824" s="1"/>
      <c r="F1824" s="1"/>
      <c r="G1824" s="234"/>
      <c r="H1824" s="255"/>
      <c r="I1824" s="255"/>
      <c r="J1824" s="255"/>
      <c r="K1824" s="256"/>
    </row>
    <row r="1825" spans="3:11" ht="25.5" customHeight="1">
      <c r="C1825" s="1" t="s">
        <v>2</v>
      </c>
      <c r="D1825" s="1"/>
      <c r="E1825" s="1"/>
      <c r="F1825" s="1"/>
      <c r="G1825" s="270" t="s">
        <v>329</v>
      </c>
      <c r="H1825" s="310"/>
      <c r="I1825" s="310"/>
      <c r="J1825" s="310"/>
      <c r="K1825" s="311"/>
    </row>
    <row r="1826" spans="3:11" ht="15">
      <c r="C1826" s="1" t="s">
        <v>3</v>
      </c>
      <c r="D1826" s="1"/>
      <c r="E1826" s="1"/>
      <c r="F1826" s="1"/>
      <c r="G1826" s="234"/>
      <c r="H1826" s="255"/>
      <c r="I1826" s="255"/>
      <c r="J1826" s="255"/>
      <c r="K1826" s="256"/>
    </row>
    <row r="1827" spans="3:11" ht="15">
      <c r="C1827" s="1" t="s">
        <v>4</v>
      </c>
      <c r="D1827" s="1"/>
      <c r="E1827" s="1"/>
      <c r="F1827" s="1"/>
      <c r="G1827" s="234"/>
      <c r="H1827" s="255"/>
      <c r="I1827" s="255"/>
      <c r="J1827" s="255"/>
      <c r="K1827" s="256"/>
    </row>
    <row r="1828" spans="3:11" ht="15">
      <c r="C1828" s="1" t="s">
        <v>5</v>
      </c>
      <c r="D1828" s="1"/>
      <c r="E1828" s="1"/>
      <c r="F1828" s="1"/>
      <c r="G1828" s="234"/>
      <c r="H1828" s="255"/>
      <c r="I1828" s="255"/>
      <c r="J1828" s="255"/>
      <c r="K1828" s="256"/>
    </row>
    <row r="1829" spans="3:11" ht="25.5" customHeight="1">
      <c r="C1829" s="1" t="s">
        <v>6</v>
      </c>
      <c r="D1829" s="1"/>
      <c r="E1829" s="1"/>
      <c r="F1829" s="1"/>
      <c r="G1829" s="270" t="s">
        <v>358</v>
      </c>
      <c r="H1829" s="310"/>
      <c r="I1829" s="310"/>
      <c r="J1829" s="310"/>
      <c r="K1829" s="311"/>
    </row>
    <row r="1830" spans="3:11" ht="15">
      <c r="C1830" s="1" t="s">
        <v>7</v>
      </c>
      <c r="D1830" s="1"/>
      <c r="E1830" s="1"/>
      <c r="F1830" s="1"/>
      <c r="G1830" s="234"/>
      <c r="H1830" s="255"/>
      <c r="I1830" s="255"/>
      <c r="J1830" s="255"/>
      <c r="K1830" s="256"/>
    </row>
    <row r="1831" spans="3:11" ht="35.25" customHeight="1">
      <c r="C1831" s="1" t="s">
        <v>8</v>
      </c>
      <c r="D1831" s="1"/>
      <c r="E1831" s="1"/>
      <c r="F1831" s="1"/>
      <c r="G1831" s="267" t="s">
        <v>374</v>
      </c>
      <c r="H1831" s="268"/>
      <c r="I1831" s="268"/>
      <c r="J1831" s="268"/>
      <c r="K1831" s="269"/>
    </row>
    <row r="1832" spans="3:11" ht="15">
      <c r="C1832" s="1" t="s">
        <v>9</v>
      </c>
      <c r="D1832" s="1"/>
      <c r="E1832" s="1"/>
      <c r="F1832" s="1"/>
      <c r="G1832" s="233" t="s">
        <v>384</v>
      </c>
      <c r="H1832" s="233"/>
      <c r="I1832" s="233"/>
      <c r="J1832" s="233"/>
      <c r="K1832" s="233"/>
    </row>
    <row r="1833" spans="3:11" ht="15">
      <c r="C1833" s="1" t="s">
        <v>10</v>
      </c>
      <c r="D1833" s="1"/>
      <c r="E1833" s="1"/>
      <c r="F1833" s="1"/>
      <c r="G1833" s="234"/>
      <c r="H1833" s="255"/>
      <c r="I1833" s="255"/>
      <c r="J1833" s="255"/>
      <c r="K1833" s="256"/>
    </row>
    <row r="1834" spans="3:11" ht="15">
      <c r="C1834" s="1" t="s">
        <v>11</v>
      </c>
      <c r="D1834" s="1"/>
      <c r="E1834" s="1"/>
      <c r="F1834" s="1"/>
      <c r="G1834" s="237" t="s">
        <v>405</v>
      </c>
      <c r="H1834" s="237"/>
      <c r="I1834" s="237"/>
      <c r="J1834" s="237"/>
      <c r="K1834" s="237"/>
    </row>
    <row r="1835" spans="3:11" ht="15">
      <c r="C1835" s="1" t="s">
        <v>12</v>
      </c>
      <c r="D1835" s="1"/>
      <c r="E1835" s="1"/>
      <c r="F1835" s="1"/>
      <c r="G1835" s="234"/>
      <c r="H1835" s="255"/>
      <c r="I1835" s="255"/>
      <c r="J1835" s="255"/>
      <c r="K1835" s="256"/>
    </row>
    <row r="1836" spans="3:11" ht="15">
      <c r="C1836" s="1" t="s">
        <v>13</v>
      </c>
      <c r="D1836" s="1"/>
      <c r="E1836" s="1"/>
      <c r="F1836" s="1"/>
      <c r="G1836" s="234"/>
      <c r="H1836" s="255"/>
      <c r="I1836" s="255"/>
      <c r="J1836" s="255"/>
      <c r="K1836" s="256"/>
    </row>
    <row r="1837" spans="3:11" ht="36.75" customHeight="1">
      <c r="C1837" s="1" t="s">
        <v>14</v>
      </c>
      <c r="D1837" s="1"/>
      <c r="E1837" s="1"/>
      <c r="F1837" s="1"/>
      <c r="G1837" s="264" t="s">
        <v>424</v>
      </c>
      <c r="H1837" s="265"/>
      <c r="I1837" s="265"/>
      <c r="J1837" s="265"/>
      <c r="K1837" s="266"/>
    </row>
    <row r="1838" spans="3:11" ht="35.25" customHeight="1">
      <c r="C1838" s="1" t="s">
        <v>15</v>
      </c>
      <c r="D1838" s="1"/>
      <c r="E1838" s="1"/>
      <c r="F1838" s="1"/>
      <c r="G1838" s="264" t="s">
        <v>433</v>
      </c>
      <c r="H1838" s="265"/>
      <c r="I1838" s="265"/>
      <c r="J1838" s="265"/>
      <c r="K1838" s="266"/>
    </row>
    <row r="1839" spans="3:11" ht="15">
      <c r="C1839" s="1" t="s">
        <v>16</v>
      </c>
      <c r="D1839" s="1"/>
      <c r="E1839" s="1"/>
      <c r="F1839" s="1"/>
      <c r="G1839" s="234"/>
      <c r="H1839" s="255"/>
      <c r="I1839" s="255"/>
      <c r="J1839" s="255"/>
      <c r="K1839" s="256"/>
    </row>
    <row r="1840" spans="3:11" ht="15">
      <c r="C1840" s="1"/>
      <c r="D1840" s="1"/>
      <c r="E1840" s="1"/>
      <c r="F1840" s="1"/>
      <c r="G1840" s="234"/>
      <c r="H1840" s="255"/>
      <c r="I1840" s="255"/>
      <c r="J1840" s="255"/>
      <c r="K1840" s="256"/>
    </row>
    <row r="1841" spans="3:11" ht="15">
      <c r="C1841" s="1" t="s">
        <v>17</v>
      </c>
      <c r="D1841" s="4">
        <f aca="true" t="shared" si="154" ref="D1841:I1841">COUNTA(D1823:D1839)</f>
        <v>0</v>
      </c>
      <c r="E1841" s="4">
        <f t="shared" si="154"/>
        <v>0</v>
      </c>
      <c r="F1841" s="4">
        <f t="shared" si="154"/>
        <v>0</v>
      </c>
      <c r="G1841" s="304">
        <f t="shared" si="154"/>
        <v>8</v>
      </c>
      <c r="H1841" s="290">
        <f t="shared" si="154"/>
        <v>0</v>
      </c>
      <c r="I1841" s="290">
        <f t="shared" si="154"/>
        <v>0</v>
      </c>
      <c r="J1841" s="255"/>
      <c r="K1841" s="256"/>
    </row>
    <row r="1854" ht="15">
      <c r="J1854" s="225" t="s">
        <v>503</v>
      </c>
    </row>
    <row r="1857" spans="3:6" ht="15">
      <c r="C1857" s="257" t="s">
        <v>233</v>
      </c>
      <c r="D1857" s="257"/>
      <c r="E1857" s="257"/>
      <c r="F1857" s="257"/>
    </row>
    <row r="1858" spans="3:8" ht="15">
      <c r="C1858" s="1"/>
      <c r="D1858" s="216" t="s">
        <v>228</v>
      </c>
      <c r="E1858" s="37" t="s">
        <v>229</v>
      </c>
      <c r="F1858" s="37" t="s">
        <v>230</v>
      </c>
      <c r="G1858" s="43" t="s">
        <v>231</v>
      </c>
      <c r="H1858" s="203" t="s">
        <v>232</v>
      </c>
    </row>
    <row r="1859" spans="3:8" ht="15">
      <c r="C1859" s="1" t="s">
        <v>0</v>
      </c>
      <c r="D1859" s="6">
        <v>0</v>
      </c>
      <c r="E1859" s="8">
        <v>0</v>
      </c>
      <c r="F1859" s="8">
        <v>0</v>
      </c>
      <c r="G1859" s="7">
        <f>+E1859+D1859</f>
        <v>0</v>
      </c>
      <c r="H1859" s="231">
        <f>+G1859/F174</f>
        <v>0</v>
      </c>
    </row>
    <row r="1860" spans="3:8" ht="15">
      <c r="C1860" s="1" t="s">
        <v>1</v>
      </c>
      <c r="D1860" s="6">
        <v>0</v>
      </c>
      <c r="E1860" s="8">
        <v>0</v>
      </c>
      <c r="F1860" s="8">
        <v>0</v>
      </c>
      <c r="G1860" s="7">
        <f aca="true" t="shared" si="155" ref="G1860:G1875">+E1860+D1860</f>
        <v>0</v>
      </c>
      <c r="H1860" s="231">
        <f aca="true" t="shared" si="156" ref="H1860:H1875">+G1860/F175</f>
        <v>0</v>
      </c>
    </row>
    <row r="1861" spans="3:8" ht="15">
      <c r="C1861" s="1" t="s">
        <v>2</v>
      </c>
      <c r="D1861" s="6">
        <v>0</v>
      </c>
      <c r="E1861" s="8">
        <v>0</v>
      </c>
      <c r="F1861" s="8">
        <v>0</v>
      </c>
      <c r="G1861" s="7">
        <f t="shared" si="155"/>
        <v>0</v>
      </c>
      <c r="H1861" s="231">
        <f t="shared" si="156"/>
        <v>0</v>
      </c>
    </row>
    <row r="1862" spans="3:8" ht="15">
      <c r="C1862" s="1" t="s">
        <v>3</v>
      </c>
      <c r="D1862" s="6">
        <v>0</v>
      </c>
      <c r="E1862" s="8">
        <v>0</v>
      </c>
      <c r="F1862" s="8">
        <v>0</v>
      </c>
      <c r="G1862" s="7">
        <f t="shared" si="155"/>
        <v>0</v>
      </c>
      <c r="H1862" s="231">
        <f t="shared" si="156"/>
        <v>0</v>
      </c>
    </row>
    <row r="1863" spans="3:8" ht="15">
      <c r="C1863" s="1" t="s">
        <v>4</v>
      </c>
      <c r="D1863" s="6">
        <v>0</v>
      </c>
      <c r="E1863" s="8">
        <v>0</v>
      </c>
      <c r="F1863" s="8">
        <v>0</v>
      </c>
      <c r="G1863" s="7">
        <f t="shared" si="155"/>
        <v>0</v>
      </c>
      <c r="H1863" s="231">
        <f t="shared" si="156"/>
        <v>0</v>
      </c>
    </row>
    <row r="1864" spans="3:8" ht="15">
      <c r="C1864" s="1" t="s">
        <v>5</v>
      </c>
      <c r="D1864" s="6"/>
      <c r="E1864" s="8"/>
      <c r="F1864" s="8"/>
      <c r="G1864" s="7">
        <f t="shared" si="155"/>
        <v>0</v>
      </c>
      <c r="H1864" s="231">
        <f t="shared" si="156"/>
        <v>0</v>
      </c>
    </row>
    <row r="1865" spans="3:8" ht="15">
      <c r="C1865" s="1" t="s">
        <v>6</v>
      </c>
      <c r="D1865" s="6">
        <v>0</v>
      </c>
      <c r="E1865" s="8">
        <v>0</v>
      </c>
      <c r="F1865" s="8">
        <v>0</v>
      </c>
      <c r="G1865" s="7">
        <f t="shared" si="155"/>
        <v>0</v>
      </c>
      <c r="H1865" s="231">
        <f t="shared" si="156"/>
        <v>0</v>
      </c>
    </row>
    <row r="1866" spans="3:8" ht="15">
      <c r="C1866" s="1" t="s">
        <v>7</v>
      </c>
      <c r="D1866" s="6">
        <v>0</v>
      </c>
      <c r="E1866" s="8">
        <v>0</v>
      </c>
      <c r="F1866" s="8"/>
      <c r="G1866" s="7">
        <f t="shared" si="155"/>
        <v>0</v>
      </c>
      <c r="H1866" s="231">
        <f t="shared" si="156"/>
        <v>0</v>
      </c>
    </row>
    <row r="1867" spans="3:8" ht="15">
      <c r="C1867" s="1" t="s">
        <v>8</v>
      </c>
      <c r="D1867" s="6">
        <v>0</v>
      </c>
      <c r="E1867" s="8">
        <v>0</v>
      </c>
      <c r="F1867" s="8">
        <v>0</v>
      </c>
      <c r="G1867" s="7">
        <f t="shared" si="155"/>
        <v>0</v>
      </c>
      <c r="H1867" s="231">
        <f t="shared" si="156"/>
        <v>0</v>
      </c>
    </row>
    <row r="1868" spans="3:8" ht="15">
      <c r="C1868" s="1" t="s">
        <v>9</v>
      </c>
      <c r="D1868" s="6">
        <v>0</v>
      </c>
      <c r="E1868" s="8">
        <v>0</v>
      </c>
      <c r="F1868" s="8">
        <v>0</v>
      </c>
      <c r="G1868" s="7">
        <f t="shared" si="155"/>
        <v>0</v>
      </c>
      <c r="H1868" s="231">
        <f t="shared" si="156"/>
        <v>0</v>
      </c>
    </row>
    <row r="1869" spans="3:8" ht="15">
      <c r="C1869" s="1" t="s">
        <v>10</v>
      </c>
      <c r="D1869" s="6"/>
      <c r="E1869" s="8"/>
      <c r="F1869" s="8"/>
      <c r="G1869" s="7">
        <f t="shared" si="155"/>
        <v>0</v>
      </c>
      <c r="H1869" s="231">
        <f t="shared" si="156"/>
        <v>0</v>
      </c>
    </row>
    <row r="1870" spans="3:8" ht="15">
      <c r="C1870" s="1" t="s">
        <v>11</v>
      </c>
      <c r="D1870" s="6">
        <v>1</v>
      </c>
      <c r="E1870" s="8">
        <v>0</v>
      </c>
      <c r="F1870" s="8">
        <v>539000</v>
      </c>
      <c r="G1870" s="7">
        <f t="shared" si="155"/>
        <v>1</v>
      </c>
      <c r="H1870" s="231">
        <f t="shared" si="156"/>
        <v>0.00011844131232974062</v>
      </c>
    </row>
    <row r="1871" spans="3:8" ht="15">
      <c r="C1871" s="1" t="s">
        <v>12</v>
      </c>
      <c r="D1871" s="6"/>
      <c r="E1871" s="8"/>
      <c r="F1871" s="8"/>
      <c r="G1871" s="7">
        <f t="shared" si="155"/>
        <v>0</v>
      </c>
      <c r="H1871" s="231">
        <f t="shared" si="156"/>
        <v>0</v>
      </c>
    </row>
    <row r="1872" spans="3:8" ht="15">
      <c r="C1872" s="1" t="s">
        <v>13</v>
      </c>
      <c r="D1872" s="6"/>
      <c r="E1872" s="8"/>
      <c r="F1872" s="8"/>
      <c r="G1872" s="7">
        <f t="shared" si="155"/>
        <v>0</v>
      </c>
      <c r="H1872" s="231">
        <f t="shared" si="156"/>
        <v>0</v>
      </c>
    </row>
    <row r="1873" spans="3:8" ht="15">
      <c r="C1873" s="1" t="s">
        <v>14</v>
      </c>
      <c r="D1873" s="6">
        <v>0</v>
      </c>
      <c r="E1873" s="8">
        <v>0</v>
      </c>
      <c r="F1873" s="8">
        <v>0</v>
      </c>
      <c r="G1873" s="7">
        <f t="shared" si="155"/>
        <v>0</v>
      </c>
      <c r="H1873" s="231">
        <f t="shared" si="156"/>
        <v>0</v>
      </c>
    </row>
    <row r="1874" spans="3:8" ht="15">
      <c r="C1874" s="1" t="s">
        <v>15</v>
      </c>
      <c r="D1874" s="6"/>
      <c r="E1874" s="8"/>
      <c r="F1874" s="8"/>
      <c r="G1874" s="7">
        <f t="shared" si="155"/>
        <v>0</v>
      </c>
      <c r="H1874" s="231">
        <f t="shared" si="156"/>
        <v>0</v>
      </c>
    </row>
    <row r="1875" spans="3:8" ht="15">
      <c r="C1875" s="1" t="s">
        <v>16</v>
      </c>
      <c r="D1875" s="6"/>
      <c r="E1875" s="8"/>
      <c r="F1875" s="8"/>
      <c r="G1875" s="7">
        <f t="shared" si="155"/>
        <v>0</v>
      </c>
      <c r="H1875" s="231">
        <f t="shared" si="156"/>
        <v>0</v>
      </c>
    </row>
    <row r="1876" spans="3:8" ht="15">
      <c r="C1876" s="1"/>
      <c r="D1876" s="6"/>
      <c r="E1876" s="8"/>
      <c r="F1876" s="8"/>
      <c r="G1876" s="7"/>
      <c r="H1876" s="5"/>
    </row>
    <row r="1877" spans="3:8" ht="15">
      <c r="C1877" s="1" t="s">
        <v>58</v>
      </c>
      <c r="D1877" s="6">
        <f>SUM(D1859:D1875)</f>
        <v>1</v>
      </c>
      <c r="E1877" s="8">
        <f>SUM(E1859:E1875)</f>
        <v>0</v>
      </c>
      <c r="F1877" s="8">
        <f>SUM(F1859:F1875)</f>
        <v>539000</v>
      </c>
      <c r="G1877" s="7">
        <f>SUM(G1859:G1875)</f>
        <v>1</v>
      </c>
      <c r="H1877" s="231">
        <f>+G1877/F192</f>
        <v>1.0458938208593064E-05</v>
      </c>
    </row>
    <row r="1883" spans="3:6" ht="15">
      <c r="C1883" s="232" t="s">
        <v>244</v>
      </c>
      <c r="D1883" s="232"/>
      <c r="E1883" s="232"/>
      <c r="F1883" s="232"/>
    </row>
    <row r="1885" spans="3:9" ht="15">
      <c r="C1885" s="233"/>
      <c r="D1885" s="305" t="s">
        <v>245</v>
      </c>
      <c r="E1885" s="306" t="s">
        <v>246</v>
      </c>
      <c r="F1885" s="307" t="s">
        <v>247</v>
      </c>
      <c r="G1885" s="309" t="s">
        <v>110</v>
      </c>
      <c r="H1885" s="288"/>
      <c r="I1885" s="292"/>
    </row>
    <row r="1886" spans="3:9" ht="15">
      <c r="C1886" s="233"/>
      <c r="D1886" s="305"/>
      <c r="E1886" s="306"/>
      <c r="F1886" s="308"/>
      <c r="G1886" s="309"/>
      <c r="H1886" s="288"/>
      <c r="I1886" s="292"/>
    </row>
    <row r="1887" spans="3:9" ht="15">
      <c r="C1887" s="1" t="s">
        <v>0</v>
      </c>
      <c r="D1887" s="205" t="s">
        <v>295</v>
      </c>
      <c r="E1887" s="24"/>
      <c r="F1887" s="222"/>
      <c r="G1887" s="297" t="s">
        <v>307</v>
      </c>
      <c r="H1887" s="298"/>
      <c r="I1887" s="299"/>
    </row>
    <row r="1888" spans="3:9" ht="15">
      <c r="C1888" s="1" t="s">
        <v>1</v>
      </c>
      <c r="D1888" s="205"/>
      <c r="E1888" s="24"/>
      <c r="F1888" s="222"/>
      <c r="G1888" s="296"/>
      <c r="H1888" s="255"/>
      <c r="I1888" s="256"/>
    </row>
    <row r="1889" spans="3:9" ht="15">
      <c r="C1889" s="1" t="s">
        <v>2</v>
      </c>
      <c r="D1889" s="205"/>
      <c r="E1889" s="24"/>
      <c r="F1889" s="222"/>
      <c r="G1889" s="296"/>
      <c r="H1889" s="255"/>
      <c r="I1889" s="256"/>
    </row>
    <row r="1890" spans="3:9" ht="15">
      <c r="C1890" s="1" t="s">
        <v>3</v>
      </c>
      <c r="D1890" s="205" t="s">
        <v>295</v>
      </c>
      <c r="E1890" s="24"/>
      <c r="F1890" s="222"/>
      <c r="G1890" s="296"/>
      <c r="H1890" s="255"/>
      <c r="I1890" s="256"/>
    </row>
    <row r="1891" spans="3:9" ht="15">
      <c r="C1891" s="1" t="s">
        <v>4</v>
      </c>
      <c r="D1891" s="205" t="s">
        <v>295</v>
      </c>
      <c r="E1891" s="24"/>
      <c r="F1891" s="222"/>
      <c r="G1891" s="296"/>
      <c r="H1891" s="255"/>
      <c r="I1891" s="256"/>
    </row>
    <row r="1892" spans="3:9" ht="15">
      <c r="C1892" s="1" t="s">
        <v>5</v>
      </c>
      <c r="D1892" s="205"/>
      <c r="E1892" s="24"/>
      <c r="F1892" s="222"/>
      <c r="G1892" s="297" t="s">
        <v>480</v>
      </c>
      <c r="H1892" s="298"/>
      <c r="I1892" s="299"/>
    </row>
    <row r="1893" spans="3:9" ht="15">
      <c r="C1893" s="1" t="s">
        <v>6</v>
      </c>
      <c r="D1893" s="205" t="s">
        <v>295</v>
      </c>
      <c r="E1893" s="24"/>
      <c r="F1893" s="222"/>
      <c r="G1893" s="296"/>
      <c r="H1893" s="255"/>
      <c r="I1893" s="256"/>
    </row>
    <row r="1894" spans="3:9" ht="15">
      <c r="C1894" s="1" t="s">
        <v>7</v>
      </c>
      <c r="D1894" s="205"/>
      <c r="E1894" s="24"/>
      <c r="F1894" s="222"/>
      <c r="G1894" s="296"/>
      <c r="H1894" s="255"/>
      <c r="I1894" s="256"/>
    </row>
    <row r="1895" spans="3:9" ht="15">
      <c r="C1895" s="1" t="s">
        <v>8</v>
      </c>
      <c r="D1895" s="205" t="s">
        <v>295</v>
      </c>
      <c r="E1895" s="24"/>
      <c r="F1895" s="222"/>
      <c r="G1895" s="296"/>
      <c r="H1895" s="255"/>
      <c r="I1895" s="256"/>
    </row>
    <row r="1896" spans="3:9" ht="15">
      <c r="C1896" s="1" t="s">
        <v>9</v>
      </c>
      <c r="D1896" s="205"/>
      <c r="E1896" s="24" t="s">
        <v>365</v>
      </c>
      <c r="F1896" s="222"/>
      <c r="G1896" s="296"/>
      <c r="H1896" s="255"/>
      <c r="I1896" s="256"/>
    </row>
    <row r="1897" spans="3:9" ht="15">
      <c r="C1897" s="1" t="s">
        <v>10</v>
      </c>
      <c r="D1897" s="205"/>
      <c r="E1897" s="24"/>
      <c r="F1897" s="222" t="s">
        <v>365</v>
      </c>
      <c r="G1897" s="296"/>
      <c r="H1897" s="255"/>
      <c r="I1897" s="256"/>
    </row>
    <row r="1898" spans="3:9" ht="36.75" customHeight="1">
      <c r="C1898" s="1" t="s">
        <v>11</v>
      </c>
      <c r="D1898" s="205"/>
      <c r="E1898" s="24"/>
      <c r="F1898" s="222"/>
      <c r="G1898" s="293" t="s">
        <v>406</v>
      </c>
      <c r="H1898" s="294"/>
      <c r="I1898" s="295"/>
    </row>
    <row r="1899" spans="3:9" ht="15">
      <c r="C1899" s="1" t="s">
        <v>12</v>
      </c>
      <c r="D1899" s="205"/>
      <c r="E1899" s="24" t="s">
        <v>365</v>
      </c>
      <c r="F1899" s="222"/>
      <c r="G1899" s="293"/>
      <c r="H1899" s="294"/>
      <c r="I1899" s="295"/>
    </row>
    <row r="1900" spans="3:9" ht="15">
      <c r="C1900" s="1" t="s">
        <v>13</v>
      </c>
      <c r="D1900" s="205"/>
      <c r="E1900" s="24" t="s">
        <v>365</v>
      </c>
      <c r="F1900" s="222"/>
      <c r="G1900" s="296"/>
      <c r="H1900" s="255"/>
      <c r="I1900" s="256"/>
    </row>
    <row r="1901" spans="3:9" ht="15">
      <c r="C1901" s="1" t="s">
        <v>14</v>
      </c>
      <c r="D1901" s="205"/>
      <c r="E1901" s="24"/>
      <c r="F1901" s="222"/>
      <c r="G1901" s="297" t="s">
        <v>425</v>
      </c>
      <c r="H1901" s="298"/>
      <c r="I1901" s="299"/>
    </row>
    <row r="1902" spans="3:9" ht="15">
      <c r="C1902" s="1" t="s">
        <v>15</v>
      </c>
      <c r="D1902" s="205" t="s">
        <v>295</v>
      </c>
      <c r="E1902" s="24"/>
      <c r="F1902" s="222"/>
      <c r="G1902" s="297" t="s">
        <v>434</v>
      </c>
      <c r="H1902" s="298"/>
      <c r="I1902" s="299"/>
    </row>
    <row r="1903" spans="3:9" ht="48" customHeight="1">
      <c r="C1903" s="1" t="s">
        <v>16</v>
      </c>
      <c r="D1903" s="205"/>
      <c r="E1903" s="24"/>
      <c r="F1903" s="222"/>
      <c r="G1903" s="300" t="s">
        <v>443</v>
      </c>
      <c r="H1903" s="301"/>
      <c r="I1903" s="302"/>
    </row>
    <row r="1904" spans="3:9" ht="15">
      <c r="C1904" s="1"/>
      <c r="D1904" s="33"/>
      <c r="E1904" s="10"/>
      <c r="F1904" s="11"/>
      <c r="G1904" s="303"/>
      <c r="H1904" s="255"/>
      <c r="I1904" s="256"/>
    </row>
    <row r="1905" spans="3:9" ht="15">
      <c r="C1905" s="1" t="s">
        <v>58</v>
      </c>
      <c r="D1905" s="6">
        <f>COUNTA(D1887:D1903)</f>
        <v>6</v>
      </c>
      <c r="E1905" s="8">
        <f>COUNTA(E1887:E1903)</f>
        <v>3</v>
      </c>
      <c r="F1905" s="80">
        <f>COUNTA(F1887:F1903)</f>
        <v>1</v>
      </c>
      <c r="G1905" s="289">
        <f>COUNTA(G1887:G1903)</f>
        <v>6</v>
      </c>
      <c r="H1905" s="290"/>
      <c r="I1905" s="291"/>
    </row>
    <row r="1910" spans="3:6" ht="15">
      <c r="C1910" s="232" t="s">
        <v>248</v>
      </c>
      <c r="D1910" s="232"/>
      <c r="E1910" s="232"/>
      <c r="F1910" s="232"/>
    </row>
    <row r="1912" spans="3:5" ht="15">
      <c r="C1912" s="257" t="s">
        <v>240</v>
      </c>
      <c r="D1912" s="257"/>
      <c r="E1912" s="257"/>
    </row>
    <row r="1913" spans="3:15" ht="15">
      <c r="C1913" s="233"/>
      <c r="D1913" s="244" t="s">
        <v>203</v>
      </c>
      <c r="E1913" s="245"/>
      <c r="F1913" s="245" t="s">
        <v>239</v>
      </c>
      <c r="G1913" s="288"/>
      <c r="H1913" s="288"/>
      <c r="I1913" s="288"/>
      <c r="J1913" s="292"/>
      <c r="K1913" s="281" t="s">
        <v>249</v>
      </c>
      <c r="L1913" s="282"/>
      <c r="M1913" s="283"/>
      <c r="N1913" s="287" t="s">
        <v>252</v>
      </c>
      <c r="O1913" s="236"/>
    </row>
    <row r="1914" spans="3:15" ht="15">
      <c r="C1914" s="233"/>
      <c r="D1914" s="216" t="s">
        <v>148</v>
      </c>
      <c r="E1914" s="211" t="s">
        <v>149</v>
      </c>
      <c r="F1914" s="205" t="s">
        <v>235</v>
      </c>
      <c r="G1914" s="222" t="s">
        <v>236</v>
      </c>
      <c r="H1914" s="24" t="s">
        <v>237</v>
      </c>
      <c r="I1914" s="288" t="s">
        <v>110</v>
      </c>
      <c r="J1914" s="256"/>
      <c r="K1914" s="284"/>
      <c r="L1914" s="285"/>
      <c r="M1914" s="286"/>
      <c r="N1914" s="91" t="s">
        <v>250</v>
      </c>
      <c r="O1914" s="92" t="s">
        <v>230</v>
      </c>
    </row>
    <row r="1915" spans="3:15" ht="15">
      <c r="C1915" s="1" t="s">
        <v>0</v>
      </c>
      <c r="D1915" s="205"/>
      <c r="E1915" s="222" t="s">
        <v>295</v>
      </c>
      <c r="F1915" s="205"/>
      <c r="G1915" s="222"/>
      <c r="H1915" s="24"/>
      <c r="I1915" s="255"/>
      <c r="J1915" s="256"/>
      <c r="K1915" s="234"/>
      <c r="L1915" s="255"/>
      <c r="M1915" s="256"/>
      <c r="N1915" s="81"/>
      <c r="O1915" s="16"/>
    </row>
    <row r="1916" spans="3:15" ht="15">
      <c r="C1916" s="1" t="s">
        <v>1</v>
      </c>
      <c r="D1916" s="205"/>
      <c r="E1916" s="222" t="s">
        <v>295</v>
      </c>
      <c r="F1916" s="205"/>
      <c r="G1916" s="222"/>
      <c r="H1916" s="24"/>
      <c r="I1916" s="255"/>
      <c r="J1916" s="256"/>
      <c r="K1916" s="234"/>
      <c r="L1916" s="255"/>
      <c r="M1916" s="256"/>
      <c r="N1916" s="81">
        <v>0</v>
      </c>
      <c r="O1916" s="16">
        <v>0</v>
      </c>
    </row>
    <row r="1917" spans="3:15" ht="15">
      <c r="C1917" s="1" t="s">
        <v>2</v>
      </c>
      <c r="D1917" s="205" t="s">
        <v>295</v>
      </c>
      <c r="E1917" s="222"/>
      <c r="F1917" s="205"/>
      <c r="G1917" s="222"/>
      <c r="H1917" s="24" t="s">
        <v>295</v>
      </c>
      <c r="I1917" s="255"/>
      <c r="J1917" s="256"/>
      <c r="K1917" s="234"/>
      <c r="L1917" s="255"/>
      <c r="M1917" s="256"/>
      <c r="N1917" s="81"/>
      <c r="O1917" s="16"/>
    </row>
    <row r="1918" spans="3:15" ht="15">
      <c r="C1918" s="1" t="s">
        <v>3</v>
      </c>
      <c r="D1918" s="205"/>
      <c r="E1918" s="222" t="s">
        <v>295</v>
      </c>
      <c r="F1918" s="205"/>
      <c r="G1918" s="222"/>
      <c r="H1918" s="24"/>
      <c r="I1918" s="255"/>
      <c r="J1918" s="256"/>
      <c r="K1918" s="234"/>
      <c r="L1918" s="255"/>
      <c r="M1918" s="256"/>
      <c r="N1918" s="81"/>
      <c r="O1918" s="16"/>
    </row>
    <row r="1919" spans="3:15" ht="15">
      <c r="C1919" s="1" t="s">
        <v>4</v>
      </c>
      <c r="D1919" s="205"/>
      <c r="E1919" s="222" t="s">
        <v>295</v>
      </c>
      <c r="F1919" s="205"/>
      <c r="G1919" s="222"/>
      <c r="H1919" s="24"/>
      <c r="I1919" s="255"/>
      <c r="J1919" s="256"/>
      <c r="K1919" s="234"/>
      <c r="L1919" s="255"/>
      <c r="M1919" s="256"/>
      <c r="N1919" s="81"/>
      <c r="O1919" s="16"/>
    </row>
    <row r="1920" spans="3:15" ht="15">
      <c r="C1920" s="1" t="s">
        <v>5</v>
      </c>
      <c r="D1920" s="205"/>
      <c r="E1920" s="222" t="s">
        <v>295</v>
      </c>
      <c r="F1920" s="205"/>
      <c r="G1920" s="222"/>
      <c r="H1920" s="24"/>
      <c r="I1920" s="255"/>
      <c r="J1920" s="256"/>
      <c r="K1920" s="234"/>
      <c r="L1920" s="255"/>
      <c r="M1920" s="256"/>
      <c r="N1920" s="81"/>
      <c r="O1920" s="16"/>
    </row>
    <row r="1921" spans="3:15" ht="15">
      <c r="C1921" s="1" t="s">
        <v>6</v>
      </c>
      <c r="D1921" s="205"/>
      <c r="E1921" s="222" t="s">
        <v>295</v>
      </c>
      <c r="F1921" s="205"/>
      <c r="G1921" s="222"/>
      <c r="H1921" s="24"/>
      <c r="I1921" s="255"/>
      <c r="J1921" s="256"/>
      <c r="K1921" s="234"/>
      <c r="L1921" s="255"/>
      <c r="M1921" s="256"/>
      <c r="N1921" s="81"/>
      <c r="O1921" s="16"/>
    </row>
    <row r="1922" spans="3:15" ht="15">
      <c r="C1922" s="1" t="s">
        <v>7</v>
      </c>
      <c r="D1922" s="205"/>
      <c r="E1922" s="222"/>
      <c r="F1922" s="205"/>
      <c r="G1922" s="222"/>
      <c r="H1922" s="24"/>
      <c r="I1922" s="255"/>
      <c r="J1922" s="256"/>
      <c r="K1922" s="234"/>
      <c r="L1922" s="255"/>
      <c r="M1922" s="256"/>
      <c r="N1922" s="81"/>
      <c r="O1922" s="16"/>
    </row>
    <row r="1923" spans="3:15" ht="15">
      <c r="C1923" s="1" t="s">
        <v>8</v>
      </c>
      <c r="D1923" s="205"/>
      <c r="E1923" s="222" t="s">
        <v>295</v>
      </c>
      <c r="F1923" s="205"/>
      <c r="G1923" s="222"/>
      <c r="H1923" s="24"/>
      <c r="I1923" s="255"/>
      <c r="J1923" s="256"/>
      <c r="K1923" s="234"/>
      <c r="L1923" s="255"/>
      <c r="M1923" s="256"/>
      <c r="N1923" s="81"/>
      <c r="O1923" s="16"/>
    </row>
    <row r="1924" spans="3:15" ht="15">
      <c r="C1924" s="1" t="s">
        <v>9</v>
      </c>
      <c r="D1924" s="205"/>
      <c r="E1924" s="222" t="s">
        <v>295</v>
      </c>
      <c r="F1924" s="205"/>
      <c r="G1924" s="222"/>
      <c r="H1924" s="24"/>
      <c r="I1924" s="255"/>
      <c r="J1924" s="256"/>
      <c r="K1924" s="234"/>
      <c r="L1924" s="255"/>
      <c r="M1924" s="256"/>
      <c r="N1924" s="81"/>
      <c r="O1924" s="16"/>
    </row>
    <row r="1925" spans="3:15" ht="15">
      <c r="C1925" s="1" t="s">
        <v>10</v>
      </c>
      <c r="D1925" s="205"/>
      <c r="E1925" s="222" t="s">
        <v>295</v>
      </c>
      <c r="F1925" s="205"/>
      <c r="G1925" s="222"/>
      <c r="H1925" s="24"/>
      <c r="I1925" s="255"/>
      <c r="J1925" s="256"/>
      <c r="K1925" s="234"/>
      <c r="L1925" s="255"/>
      <c r="M1925" s="256"/>
      <c r="N1925" s="81"/>
      <c r="O1925" s="16"/>
    </row>
    <row r="1926" spans="3:15" ht="15">
      <c r="C1926" s="1" t="s">
        <v>11</v>
      </c>
      <c r="D1926" s="205"/>
      <c r="E1926" s="222" t="s">
        <v>295</v>
      </c>
      <c r="F1926" s="205"/>
      <c r="G1926" s="222"/>
      <c r="H1926" s="24"/>
      <c r="I1926" s="255"/>
      <c r="J1926" s="256"/>
      <c r="K1926" s="234"/>
      <c r="L1926" s="255"/>
      <c r="M1926" s="256"/>
      <c r="N1926" s="81"/>
      <c r="O1926" s="16"/>
    </row>
    <row r="1927" spans="3:15" ht="15">
      <c r="C1927" s="1" t="s">
        <v>12</v>
      </c>
      <c r="D1927" s="205"/>
      <c r="E1927" s="222" t="s">
        <v>295</v>
      </c>
      <c r="F1927" s="205"/>
      <c r="G1927" s="222"/>
      <c r="H1927" s="24"/>
      <c r="I1927" s="255"/>
      <c r="J1927" s="256"/>
      <c r="K1927" s="234"/>
      <c r="L1927" s="255"/>
      <c r="M1927" s="256"/>
      <c r="N1927" s="81"/>
      <c r="O1927" s="16"/>
    </row>
    <row r="1928" spans="3:15" ht="15">
      <c r="C1928" s="1" t="s">
        <v>13</v>
      </c>
      <c r="D1928" s="205"/>
      <c r="E1928" s="222" t="s">
        <v>295</v>
      </c>
      <c r="F1928" s="205"/>
      <c r="G1928" s="222"/>
      <c r="H1928" s="24"/>
      <c r="I1928" s="255"/>
      <c r="J1928" s="256"/>
      <c r="K1928" s="234"/>
      <c r="L1928" s="255"/>
      <c r="M1928" s="256"/>
      <c r="N1928" s="81"/>
      <c r="O1928" s="16"/>
    </row>
    <row r="1929" spans="3:15" ht="15">
      <c r="C1929" s="1" t="s">
        <v>14</v>
      </c>
      <c r="D1929" s="205"/>
      <c r="E1929" s="222" t="s">
        <v>295</v>
      </c>
      <c r="F1929" s="205"/>
      <c r="G1929" s="222"/>
      <c r="H1929" s="24"/>
      <c r="I1929" s="255"/>
      <c r="J1929" s="256"/>
      <c r="K1929" s="234"/>
      <c r="L1929" s="255"/>
      <c r="M1929" s="256"/>
      <c r="N1929" s="81"/>
      <c r="O1929" s="16"/>
    </row>
    <row r="1930" spans="3:15" ht="15">
      <c r="C1930" s="1" t="s">
        <v>15</v>
      </c>
      <c r="D1930" s="205"/>
      <c r="E1930" s="222" t="s">
        <v>295</v>
      </c>
      <c r="F1930" s="205"/>
      <c r="G1930" s="222"/>
      <c r="H1930" s="24"/>
      <c r="I1930" s="255"/>
      <c r="J1930" s="256"/>
      <c r="K1930" s="234"/>
      <c r="L1930" s="255"/>
      <c r="M1930" s="256"/>
      <c r="N1930" s="81"/>
      <c r="O1930" s="16"/>
    </row>
    <row r="1931" spans="3:15" ht="15">
      <c r="C1931" s="1" t="s">
        <v>16</v>
      </c>
      <c r="D1931" s="205"/>
      <c r="E1931" s="222" t="s">
        <v>295</v>
      </c>
      <c r="F1931" s="205"/>
      <c r="G1931" s="222"/>
      <c r="H1931" s="24"/>
      <c r="I1931" s="262" t="s">
        <v>444</v>
      </c>
      <c r="J1931" s="263"/>
      <c r="K1931" s="234"/>
      <c r="L1931" s="255"/>
      <c r="M1931" s="256"/>
      <c r="N1931" s="81"/>
      <c r="O1931" s="16"/>
    </row>
    <row r="1932" spans="3:15" ht="15">
      <c r="C1932" s="1"/>
      <c r="D1932" s="33"/>
      <c r="E1932" s="11"/>
      <c r="F1932" s="33"/>
      <c r="G1932" s="11"/>
      <c r="H1932" s="10"/>
      <c r="I1932" s="255"/>
      <c r="J1932" s="256"/>
      <c r="K1932" s="234"/>
      <c r="L1932" s="255"/>
      <c r="M1932" s="256"/>
      <c r="N1932" s="79"/>
      <c r="O1932" s="35"/>
    </row>
    <row r="1933" spans="3:15" ht="15">
      <c r="C1933" s="1" t="s">
        <v>17</v>
      </c>
      <c r="D1933" s="39">
        <f>COUNTA(D1915:D1931)</f>
        <v>1</v>
      </c>
      <c r="E1933" s="88">
        <f aca="true" t="shared" si="157" ref="E1933:K1933">COUNTA(E1915:E1931)</f>
        <v>15</v>
      </c>
      <c r="F1933" s="39">
        <f t="shared" si="157"/>
        <v>0</v>
      </c>
      <c r="G1933" s="88">
        <f t="shared" si="157"/>
        <v>0</v>
      </c>
      <c r="H1933" s="94">
        <f t="shared" si="157"/>
        <v>1</v>
      </c>
      <c r="I1933" s="279">
        <f t="shared" si="157"/>
        <v>1</v>
      </c>
      <c r="J1933" s="256"/>
      <c r="K1933" s="280">
        <f t="shared" si="157"/>
        <v>0</v>
      </c>
      <c r="L1933" s="255"/>
      <c r="M1933" s="256"/>
      <c r="N1933" s="81">
        <f>SUM(N1915:N1931)</f>
        <v>0</v>
      </c>
      <c r="O1933" s="16">
        <f>SUM(O1915:O1931)</f>
        <v>0</v>
      </c>
    </row>
    <row r="1935" ht="15">
      <c r="J1935" s="225" t="s">
        <v>504</v>
      </c>
    </row>
    <row r="1938" spans="3:4" ht="15">
      <c r="C1938" s="232" t="s">
        <v>253</v>
      </c>
      <c r="D1938" s="232"/>
    </row>
    <row r="1939" spans="3:7" ht="15">
      <c r="C1939" s="232" t="s">
        <v>254</v>
      </c>
      <c r="D1939" s="232"/>
      <c r="E1939" s="232"/>
      <c r="F1939" s="232"/>
      <c r="G1939" s="232"/>
    </row>
    <row r="1941" spans="3:5" ht="15">
      <c r="C1941" s="1"/>
      <c r="D1941" s="244" t="s">
        <v>255</v>
      </c>
      <c r="E1941" s="244"/>
    </row>
    <row r="1942" spans="3:5" ht="15">
      <c r="C1942" s="1" t="s">
        <v>0</v>
      </c>
      <c r="D1942" s="278">
        <v>1175880000</v>
      </c>
      <c r="E1942" s="278"/>
    </row>
    <row r="1943" spans="3:5" ht="15">
      <c r="C1943" s="1" t="s">
        <v>1</v>
      </c>
      <c r="D1943" s="278">
        <v>179263000</v>
      </c>
      <c r="E1943" s="278"/>
    </row>
    <row r="1944" spans="3:5" ht="15">
      <c r="C1944" s="1" t="s">
        <v>2</v>
      </c>
      <c r="D1944" s="278">
        <v>491505000</v>
      </c>
      <c r="E1944" s="278"/>
    </row>
    <row r="1945" spans="3:5" ht="13.5">
      <c r="C1945" s="1" t="s">
        <v>3</v>
      </c>
      <c r="D1945" s="278">
        <v>39411000</v>
      </c>
      <c r="E1945" s="278"/>
    </row>
    <row r="1946" spans="3:5" ht="13.5">
      <c r="C1946" s="1" t="s">
        <v>4</v>
      </c>
      <c r="D1946" s="278">
        <v>139148000</v>
      </c>
      <c r="E1946" s="278"/>
    </row>
    <row r="1947" spans="3:5" ht="13.5">
      <c r="C1947" s="1" t="s">
        <v>5</v>
      </c>
      <c r="D1947" s="278">
        <v>63093000</v>
      </c>
      <c r="E1947" s="278"/>
    </row>
    <row r="1948" spans="3:5" ht="13.5">
      <c r="C1948" s="1" t="s">
        <v>6</v>
      </c>
      <c r="D1948" s="278">
        <v>139233000</v>
      </c>
      <c r="E1948" s="278"/>
    </row>
    <row r="1949" spans="3:5" ht="13.5">
      <c r="C1949" s="1" t="s">
        <v>7</v>
      </c>
      <c r="D1949" s="278">
        <v>120677000</v>
      </c>
      <c r="E1949" s="278"/>
    </row>
    <row r="1950" spans="3:5" ht="13.5">
      <c r="C1950" s="1" t="s">
        <v>8</v>
      </c>
      <c r="D1950" s="278">
        <v>34295000</v>
      </c>
      <c r="E1950" s="278"/>
    </row>
    <row r="1951" spans="3:5" ht="13.5">
      <c r="C1951" s="1" t="s">
        <v>9</v>
      </c>
      <c r="D1951" s="278">
        <v>89484000</v>
      </c>
      <c r="E1951" s="278"/>
    </row>
    <row r="1952" spans="3:5" ht="13.5">
      <c r="C1952" s="1" t="s">
        <v>10</v>
      </c>
      <c r="D1952" s="278">
        <v>578000</v>
      </c>
      <c r="E1952" s="278"/>
    </row>
    <row r="1953" spans="3:5" ht="13.5">
      <c r="C1953" s="1" t="s">
        <v>11</v>
      </c>
      <c r="D1953" s="278">
        <v>2858000</v>
      </c>
      <c r="E1953" s="278"/>
    </row>
    <row r="1954" spans="3:5" ht="13.5">
      <c r="C1954" s="1" t="s">
        <v>12</v>
      </c>
      <c r="D1954" s="278">
        <v>88967000</v>
      </c>
      <c r="E1954" s="278"/>
    </row>
    <row r="1955" spans="3:5" ht="13.5">
      <c r="C1955" s="1" t="s">
        <v>13</v>
      </c>
      <c r="D1955" s="278">
        <v>595000</v>
      </c>
      <c r="E1955" s="278"/>
    </row>
    <row r="1956" spans="3:5" ht="13.5">
      <c r="C1956" s="1" t="s">
        <v>14</v>
      </c>
      <c r="D1956" s="278">
        <v>12781000</v>
      </c>
      <c r="E1956" s="278"/>
    </row>
    <row r="1957" spans="3:5" ht="13.5">
      <c r="C1957" s="1" t="s">
        <v>15</v>
      </c>
      <c r="D1957" s="278">
        <v>0</v>
      </c>
      <c r="E1957" s="278"/>
    </row>
    <row r="1958" spans="3:5" ht="13.5">
      <c r="C1958" s="1" t="s">
        <v>16</v>
      </c>
      <c r="D1958" s="278">
        <v>29008</v>
      </c>
      <c r="E1958" s="278"/>
    </row>
    <row r="1959" spans="3:5" ht="13.5">
      <c r="C1959" s="1"/>
      <c r="D1959" s="278"/>
      <c r="E1959" s="278"/>
    </row>
    <row r="1960" spans="3:5" ht="13.5">
      <c r="C1960" s="1" t="s">
        <v>17</v>
      </c>
      <c r="D1960" s="278">
        <f>SUM(D1942:E1958)</f>
        <v>2577797008</v>
      </c>
      <c r="E1960" s="278"/>
    </row>
    <row r="1961" spans="3:5" ht="13.5">
      <c r="C1961" s="19"/>
      <c r="D1961" s="105"/>
      <c r="E1961" s="105"/>
    </row>
    <row r="1962" spans="3:5" ht="13.5">
      <c r="C1962" s="19"/>
      <c r="D1962" s="105"/>
      <c r="E1962" s="105"/>
    </row>
    <row r="1963" spans="3:5" ht="13.5">
      <c r="C1963" s="19"/>
      <c r="D1963" s="105"/>
      <c r="E1963" s="105"/>
    </row>
    <row r="1965" spans="3:7" ht="13.5">
      <c r="C1965" s="232" t="s">
        <v>256</v>
      </c>
      <c r="D1965" s="232"/>
      <c r="E1965" s="232"/>
      <c r="F1965" s="232"/>
      <c r="G1965" s="232"/>
    </row>
    <row r="1967" spans="3:17" ht="13.5">
      <c r="C1967" s="233"/>
      <c r="D1967" s="244" t="s">
        <v>259</v>
      </c>
      <c r="E1967" s="244"/>
      <c r="F1967" s="244" t="s">
        <v>260</v>
      </c>
      <c r="G1967" s="244"/>
      <c r="H1967" s="244" t="s">
        <v>32</v>
      </c>
      <c r="I1967" s="244"/>
      <c r="J1967" s="244" t="s">
        <v>33</v>
      </c>
      <c r="K1967" s="244"/>
      <c r="L1967" s="244" t="s">
        <v>34</v>
      </c>
      <c r="M1967" s="244"/>
      <c r="N1967" s="244" t="s">
        <v>35</v>
      </c>
      <c r="O1967" s="244"/>
      <c r="P1967" s="244" t="s">
        <v>36</v>
      </c>
      <c r="Q1967" s="244"/>
    </row>
    <row r="1968" spans="3:17" ht="13.5">
      <c r="C1968" s="233"/>
      <c r="D1968" s="201" t="s">
        <v>257</v>
      </c>
      <c r="E1968" s="201" t="s">
        <v>258</v>
      </c>
      <c r="F1968" s="201" t="s">
        <v>257</v>
      </c>
      <c r="G1968" s="201" t="s">
        <v>258</v>
      </c>
      <c r="H1968" s="201" t="s">
        <v>257</v>
      </c>
      <c r="I1968" s="201" t="s">
        <v>258</v>
      </c>
      <c r="J1968" s="201" t="s">
        <v>257</v>
      </c>
      <c r="K1968" s="201" t="s">
        <v>258</v>
      </c>
      <c r="L1968" s="201" t="s">
        <v>257</v>
      </c>
      <c r="M1968" s="201" t="s">
        <v>258</v>
      </c>
      <c r="N1968" s="201" t="s">
        <v>257</v>
      </c>
      <c r="O1968" s="201" t="s">
        <v>258</v>
      </c>
      <c r="P1968" s="201" t="s">
        <v>257</v>
      </c>
      <c r="Q1968" s="201" t="s">
        <v>258</v>
      </c>
    </row>
    <row r="1969" spans="3:17" ht="13.5">
      <c r="C1969" s="1" t="s">
        <v>0</v>
      </c>
      <c r="D1969" s="30">
        <v>10000</v>
      </c>
      <c r="E1969" s="30">
        <v>18558231</v>
      </c>
      <c r="F1969" s="30">
        <v>21000</v>
      </c>
      <c r="G1969" s="30">
        <f aca="true" t="shared" si="158" ref="G1969:G1985">+E1969+F1969</f>
        <v>18579231</v>
      </c>
      <c r="H1969" s="30">
        <v>23000</v>
      </c>
      <c r="I1969" s="30">
        <v>18602231</v>
      </c>
      <c r="J1969" s="30">
        <v>22000</v>
      </c>
      <c r="K1969" s="30">
        <v>18624231</v>
      </c>
      <c r="L1969" s="30">
        <v>19770</v>
      </c>
      <c r="M1969" s="30">
        <v>18644001</v>
      </c>
      <c r="N1969" s="30">
        <v>9736</v>
      </c>
      <c r="O1969" s="30">
        <v>18653737</v>
      </c>
      <c r="P1969" s="30">
        <v>6086</v>
      </c>
      <c r="Q1969" s="30">
        <v>18659823</v>
      </c>
    </row>
    <row r="1970" spans="3:17" ht="13.5">
      <c r="C1970" s="1" t="s">
        <v>1</v>
      </c>
      <c r="D1970" s="30"/>
      <c r="E1970" s="30">
        <v>0</v>
      </c>
      <c r="F1970" s="30">
        <v>80000000</v>
      </c>
      <c r="G1970" s="30">
        <f t="shared" si="158"/>
        <v>80000000</v>
      </c>
      <c r="H1970" s="30">
        <v>160184000</v>
      </c>
      <c r="I1970" s="30">
        <f>+G1970+H1970</f>
        <v>240184000</v>
      </c>
      <c r="J1970" s="30">
        <v>548000</v>
      </c>
      <c r="K1970" s="30">
        <f>+I1970+J1970</f>
        <v>240732000</v>
      </c>
      <c r="L1970" s="30">
        <v>-49444000</v>
      </c>
      <c r="M1970" s="30">
        <f>+K1970+L1970</f>
        <v>191288000</v>
      </c>
      <c r="N1970" s="30">
        <v>40165000</v>
      </c>
      <c r="O1970" s="30">
        <f>+M1970+N1970</f>
        <v>231453000</v>
      </c>
      <c r="P1970" s="30">
        <v>76934000</v>
      </c>
      <c r="Q1970" s="30">
        <f>+O1970+P1970</f>
        <v>308387000</v>
      </c>
    </row>
    <row r="1971" spans="3:17" ht="13.5">
      <c r="C1971" s="1" t="s">
        <v>2</v>
      </c>
      <c r="D1971" s="30"/>
      <c r="E1971" s="30">
        <v>92784</v>
      </c>
      <c r="F1971" s="30">
        <v>20</v>
      </c>
      <c r="G1971" s="30">
        <f t="shared" si="158"/>
        <v>92804</v>
      </c>
      <c r="H1971" s="30">
        <v>21</v>
      </c>
      <c r="I1971" s="30">
        <v>92825</v>
      </c>
      <c r="J1971" s="30">
        <v>22</v>
      </c>
      <c r="K1971" s="30">
        <v>92847</v>
      </c>
      <c r="L1971" s="30">
        <v>22</v>
      </c>
      <c r="M1971" s="30">
        <v>92869</v>
      </c>
      <c r="N1971" s="30">
        <v>18</v>
      </c>
      <c r="O1971" s="30">
        <v>92887</v>
      </c>
      <c r="P1971" s="30">
        <v>32000018</v>
      </c>
      <c r="Q1971" s="30">
        <v>32092905</v>
      </c>
    </row>
    <row r="1972" spans="3:17" ht="13.5">
      <c r="C1972" s="1" t="s">
        <v>3</v>
      </c>
      <c r="D1972" s="30">
        <v>107000</v>
      </c>
      <c r="E1972" s="30">
        <v>56530000</v>
      </c>
      <c r="F1972" s="30">
        <v>133000</v>
      </c>
      <c r="G1972" s="30">
        <f t="shared" si="158"/>
        <v>56663000</v>
      </c>
      <c r="H1972" s="30">
        <v>114000</v>
      </c>
      <c r="I1972" s="30">
        <v>56777000</v>
      </c>
      <c r="J1972" s="30">
        <v>105000</v>
      </c>
      <c r="K1972" s="30">
        <v>56882000</v>
      </c>
      <c r="L1972" s="30">
        <v>102000</v>
      </c>
      <c r="M1972" s="30">
        <v>56984000</v>
      </c>
      <c r="N1972" s="30">
        <v>40000</v>
      </c>
      <c r="O1972" s="30">
        <v>57024000</v>
      </c>
      <c r="P1972" s="30">
        <v>39000</v>
      </c>
      <c r="Q1972" s="30">
        <v>57063000</v>
      </c>
    </row>
    <row r="1973" spans="3:17" ht="13.5">
      <c r="C1973" s="1" t="s">
        <v>4</v>
      </c>
      <c r="D1973" s="30">
        <v>-110111609</v>
      </c>
      <c r="E1973" s="30">
        <v>10094278</v>
      </c>
      <c r="F1973" s="30">
        <v>43799000</v>
      </c>
      <c r="G1973" s="30">
        <f t="shared" si="158"/>
        <v>53893278</v>
      </c>
      <c r="H1973" s="30">
        <v>64701</v>
      </c>
      <c r="I1973" s="30">
        <f>+G1973+H1973</f>
        <v>53957979</v>
      </c>
      <c r="J1973" s="30">
        <v>88786</v>
      </c>
      <c r="K1973" s="30">
        <f>+I1973+J1973</f>
        <v>54046765</v>
      </c>
      <c r="L1973" s="30">
        <v>45876000</v>
      </c>
      <c r="M1973" s="30">
        <f>+K1973+L1973</f>
        <v>99922765</v>
      </c>
      <c r="N1973" s="30">
        <v>107226</v>
      </c>
      <c r="O1973" s="30">
        <f>+M1973+N1973</f>
        <v>100029991</v>
      </c>
      <c r="P1973" s="30">
        <v>185460014</v>
      </c>
      <c r="Q1973" s="30">
        <f>+O1973+P1973</f>
        <v>285490005</v>
      </c>
    </row>
    <row r="1974" spans="3:17" ht="13.5">
      <c r="C1974" s="1" t="s">
        <v>5</v>
      </c>
      <c r="D1974" s="30">
        <v>138642</v>
      </c>
      <c r="E1974" s="30">
        <v>146700862</v>
      </c>
      <c r="F1974" s="30">
        <v>-64357509</v>
      </c>
      <c r="G1974" s="30">
        <f t="shared" si="158"/>
        <v>82343353</v>
      </c>
      <c r="H1974" s="30">
        <v>-19934415</v>
      </c>
      <c r="I1974" s="30">
        <v>62408938</v>
      </c>
      <c r="J1974" s="30">
        <v>-27800247</v>
      </c>
      <c r="K1974" s="30">
        <v>34608691</v>
      </c>
      <c r="L1974" s="30">
        <v>30495</v>
      </c>
      <c r="M1974" s="30">
        <v>34639188</v>
      </c>
      <c r="N1974" s="30">
        <v>-34608395</v>
      </c>
      <c r="O1974" s="30">
        <v>30791</v>
      </c>
      <c r="P1974" s="30">
        <v>0</v>
      </c>
      <c r="Q1974" s="30">
        <v>30791</v>
      </c>
    </row>
    <row r="1975" spans="3:17" ht="13.5">
      <c r="C1975" s="1" t="s">
        <v>6</v>
      </c>
      <c r="D1975" s="30">
        <v>-39500</v>
      </c>
      <c r="E1975" s="30">
        <v>55530</v>
      </c>
      <c r="F1975" s="30">
        <v>-27400</v>
      </c>
      <c r="G1975" s="30">
        <f t="shared" si="158"/>
        <v>28130</v>
      </c>
      <c r="H1975" s="30">
        <v>150</v>
      </c>
      <c r="I1975" s="30">
        <f>+G1975+H1975</f>
        <v>28280</v>
      </c>
      <c r="J1975" s="30">
        <v>-27400</v>
      </c>
      <c r="K1975" s="30">
        <f>+I1975+J1975</f>
        <v>880</v>
      </c>
      <c r="L1975" s="30">
        <v>10</v>
      </c>
      <c r="M1975" s="30">
        <f>+K1975+L1975</f>
        <v>890</v>
      </c>
      <c r="N1975" s="30">
        <v>10</v>
      </c>
      <c r="O1975" s="30">
        <f>+M1975+N1975</f>
        <v>900</v>
      </c>
      <c r="P1975" s="30">
        <v>66300</v>
      </c>
      <c r="Q1975" s="30">
        <f>+O1975+P1975</f>
        <v>67200</v>
      </c>
    </row>
    <row r="1976" spans="3:17" ht="13.5">
      <c r="C1976" s="1" t="s">
        <v>7</v>
      </c>
      <c r="D1976" s="30">
        <v>-48595883</v>
      </c>
      <c r="E1976" s="30">
        <v>415595826</v>
      </c>
      <c r="F1976" s="30">
        <v>-249686198</v>
      </c>
      <c r="G1976" s="30">
        <f t="shared" si="158"/>
        <v>165909628</v>
      </c>
      <c r="H1976" s="30">
        <v>-165689830</v>
      </c>
      <c r="I1976" s="30">
        <f>+G1976+H1976</f>
        <v>219798</v>
      </c>
      <c r="J1976" s="30">
        <v>384</v>
      </c>
      <c r="K1976" s="30">
        <f>+I1976+J1976</f>
        <v>220182</v>
      </c>
      <c r="L1976" s="30">
        <v>409</v>
      </c>
      <c r="M1976" s="30">
        <f>+K1976+L1976</f>
        <v>220591</v>
      </c>
      <c r="N1976" s="30">
        <v>412</v>
      </c>
      <c r="O1976" s="30">
        <f>+M1976+N1976</f>
        <v>221003</v>
      </c>
      <c r="P1976" s="30">
        <v>527</v>
      </c>
      <c r="Q1976" s="30">
        <f>+O1976+P1976</f>
        <v>221530</v>
      </c>
    </row>
    <row r="1977" spans="3:17" ht="13.5">
      <c r="C1977" s="1" t="s">
        <v>8</v>
      </c>
      <c r="D1977" s="30">
        <v>11919843</v>
      </c>
      <c r="E1977" s="30">
        <v>211107384</v>
      </c>
      <c r="F1977" s="30">
        <v>-24146266</v>
      </c>
      <c r="G1977" s="30">
        <f t="shared" si="158"/>
        <v>186961118</v>
      </c>
      <c r="H1977" s="30">
        <v>-160084712</v>
      </c>
      <c r="I1977" s="30">
        <f aca="true" t="shared" si="159" ref="I1977:I1985">+G1977+H1977</f>
        <v>26876406</v>
      </c>
      <c r="J1977" s="30">
        <v>43591</v>
      </c>
      <c r="K1977" s="30">
        <f aca="true" t="shared" si="160" ref="K1977:K1985">+I1977+J1977</f>
        <v>26919997</v>
      </c>
      <c r="L1977" s="30">
        <v>-9229128</v>
      </c>
      <c r="M1977" s="30">
        <f aca="true" t="shared" si="161" ref="M1977:M1985">+K1977+L1977</f>
        <v>17690869</v>
      </c>
      <c r="N1977" s="30">
        <v>-17690869</v>
      </c>
      <c r="O1977" s="30">
        <f aca="true" t="shared" si="162" ref="O1977:O1985">+M1977+N1977</f>
        <v>0</v>
      </c>
      <c r="P1977" s="30"/>
      <c r="Q1977" s="30">
        <f aca="true" t="shared" si="163" ref="Q1977:Q1985">+O1977+P1977</f>
        <v>0</v>
      </c>
    </row>
    <row r="1978" spans="3:17" ht="13.5">
      <c r="C1978" s="1" t="s">
        <v>9</v>
      </c>
      <c r="D1978" s="30">
        <v>-9963120</v>
      </c>
      <c r="E1978" s="30">
        <v>233448849</v>
      </c>
      <c r="F1978" s="30">
        <v>37299</v>
      </c>
      <c r="G1978" s="30">
        <f t="shared" si="158"/>
        <v>233486148</v>
      </c>
      <c r="H1978" s="30">
        <v>63003</v>
      </c>
      <c r="I1978" s="30">
        <f t="shared" si="159"/>
        <v>233549151</v>
      </c>
      <c r="J1978" s="30">
        <v>-31924531</v>
      </c>
      <c r="K1978" s="30">
        <f t="shared" si="160"/>
        <v>201624620</v>
      </c>
      <c r="L1978" s="30">
        <v>130516</v>
      </c>
      <c r="M1978" s="30">
        <f t="shared" si="161"/>
        <v>201755136</v>
      </c>
      <c r="N1978" s="30">
        <v>-3413243</v>
      </c>
      <c r="O1978" s="30">
        <f t="shared" si="162"/>
        <v>198341893</v>
      </c>
      <c r="P1978" s="30">
        <v>116645</v>
      </c>
      <c r="Q1978" s="30">
        <f t="shared" si="163"/>
        <v>198458538</v>
      </c>
    </row>
    <row r="1979" spans="3:17" ht="13.5">
      <c r="C1979" s="1" t="s">
        <v>10</v>
      </c>
      <c r="D1979" s="30">
        <v>39474</v>
      </c>
      <c r="E1979" s="30">
        <v>131623388</v>
      </c>
      <c r="F1979" s="30">
        <v>32814</v>
      </c>
      <c r="G1979" s="30">
        <f t="shared" si="158"/>
        <v>131656202</v>
      </c>
      <c r="H1979" s="30">
        <v>39712</v>
      </c>
      <c r="I1979" s="30">
        <f t="shared" si="159"/>
        <v>131695914</v>
      </c>
      <c r="J1979" s="30">
        <v>24053</v>
      </c>
      <c r="K1979" s="30">
        <f t="shared" si="160"/>
        <v>131719967</v>
      </c>
      <c r="L1979" s="30">
        <v>17898</v>
      </c>
      <c r="M1979" s="30">
        <f t="shared" si="161"/>
        <v>131737865</v>
      </c>
      <c r="N1979" s="30">
        <v>-15158759</v>
      </c>
      <c r="O1979" s="30">
        <f t="shared" si="162"/>
        <v>116579106</v>
      </c>
      <c r="P1979" s="30">
        <v>23251</v>
      </c>
      <c r="Q1979" s="30">
        <f t="shared" si="163"/>
        <v>116602357</v>
      </c>
    </row>
    <row r="1980" spans="3:17" ht="13.5">
      <c r="C1980" s="1" t="s">
        <v>11</v>
      </c>
      <c r="D1980" s="30">
        <v>8849</v>
      </c>
      <c r="E1980" s="30">
        <v>10739115</v>
      </c>
      <c r="F1980" s="30">
        <v>9102</v>
      </c>
      <c r="G1980" s="30">
        <f t="shared" si="158"/>
        <v>10748217</v>
      </c>
      <c r="H1980" s="30">
        <v>9185</v>
      </c>
      <c r="I1980" s="30">
        <f t="shared" si="159"/>
        <v>10757402</v>
      </c>
      <c r="J1980" s="30">
        <v>18825</v>
      </c>
      <c r="K1980" s="30">
        <f t="shared" si="160"/>
        <v>10776227</v>
      </c>
      <c r="L1980" s="30">
        <v>18910</v>
      </c>
      <c r="M1980" s="30">
        <f t="shared" si="161"/>
        <v>10795137</v>
      </c>
      <c r="N1980" s="30">
        <v>10255</v>
      </c>
      <c r="O1980" s="30">
        <f t="shared" si="162"/>
        <v>10805392</v>
      </c>
      <c r="P1980" s="30">
        <v>10236</v>
      </c>
      <c r="Q1980" s="30">
        <f t="shared" si="163"/>
        <v>10815628</v>
      </c>
    </row>
    <row r="1981" spans="3:17" ht="13.5">
      <c r="C1981" s="1" t="s">
        <v>12</v>
      </c>
      <c r="D1981" s="30">
        <v>-22000</v>
      </c>
      <c r="E1981" s="30">
        <v>73044000</v>
      </c>
      <c r="F1981" s="30">
        <v>5059000</v>
      </c>
      <c r="G1981" s="30">
        <f t="shared" si="158"/>
        <v>78103000</v>
      </c>
      <c r="H1981" s="30">
        <v>13000000</v>
      </c>
      <c r="I1981" s="30">
        <f t="shared" si="159"/>
        <v>91103000</v>
      </c>
      <c r="J1981" s="30">
        <v>31397000</v>
      </c>
      <c r="K1981" s="30">
        <f t="shared" si="160"/>
        <v>122500000</v>
      </c>
      <c r="L1981" s="30">
        <v>-32902000</v>
      </c>
      <c r="M1981" s="30">
        <f t="shared" si="161"/>
        <v>89598000</v>
      </c>
      <c r="N1981" s="30">
        <v>-12249000</v>
      </c>
      <c r="O1981" s="30">
        <f t="shared" si="162"/>
        <v>77349000</v>
      </c>
      <c r="P1981" s="30">
        <v>0</v>
      </c>
      <c r="Q1981" s="30">
        <f t="shared" si="163"/>
        <v>77349000</v>
      </c>
    </row>
    <row r="1982" spans="3:17" ht="13.5">
      <c r="C1982" s="1" t="s">
        <v>13</v>
      </c>
      <c r="D1982" s="30">
        <v>-85123790</v>
      </c>
      <c r="E1982" s="30">
        <v>59877073</v>
      </c>
      <c r="F1982" s="30">
        <v>-59483708</v>
      </c>
      <c r="G1982" s="30">
        <f t="shared" si="158"/>
        <v>393365</v>
      </c>
      <c r="H1982" s="30">
        <v>400</v>
      </c>
      <c r="I1982" s="30">
        <f t="shared" si="159"/>
        <v>393765</v>
      </c>
      <c r="J1982" s="30">
        <v>36894472</v>
      </c>
      <c r="K1982" s="30">
        <f t="shared" si="160"/>
        <v>37288237</v>
      </c>
      <c r="L1982" s="30">
        <v>34148671</v>
      </c>
      <c r="M1982" s="30">
        <f t="shared" si="161"/>
        <v>71436908</v>
      </c>
      <c r="N1982" s="30">
        <v>80763</v>
      </c>
      <c r="O1982" s="30">
        <f t="shared" si="162"/>
        <v>71517671</v>
      </c>
      <c r="P1982" s="30">
        <v>30615000</v>
      </c>
      <c r="Q1982" s="30">
        <f t="shared" si="163"/>
        <v>102132671</v>
      </c>
    </row>
    <row r="1983" spans="3:17" ht="13.5">
      <c r="C1983" s="1" t="s">
        <v>14</v>
      </c>
      <c r="D1983" s="30">
        <v>304310</v>
      </c>
      <c r="E1983" s="30">
        <v>334153989</v>
      </c>
      <c r="F1983" s="30">
        <v>292679</v>
      </c>
      <c r="G1983" s="30">
        <f t="shared" si="158"/>
        <v>334446668</v>
      </c>
      <c r="H1983" s="30">
        <v>320905</v>
      </c>
      <c r="I1983" s="30">
        <f t="shared" si="159"/>
        <v>334767573</v>
      </c>
      <c r="J1983" s="30">
        <v>425499</v>
      </c>
      <c r="K1983" s="30">
        <f t="shared" si="160"/>
        <v>335193072</v>
      </c>
      <c r="L1983" s="30">
        <v>448974</v>
      </c>
      <c r="M1983" s="30">
        <f t="shared" si="161"/>
        <v>335642046</v>
      </c>
      <c r="N1983" s="30">
        <v>-24720225</v>
      </c>
      <c r="O1983" s="30">
        <f t="shared" si="162"/>
        <v>310921821</v>
      </c>
      <c r="P1983" s="30">
        <v>220122</v>
      </c>
      <c r="Q1983" s="30">
        <f t="shared" si="163"/>
        <v>311141943</v>
      </c>
    </row>
    <row r="1984" spans="3:17" ht="13.5">
      <c r="C1984" s="1" t="s">
        <v>15</v>
      </c>
      <c r="D1984" s="30"/>
      <c r="E1984" s="30">
        <v>250419000</v>
      </c>
      <c r="F1984" s="30">
        <v>372000</v>
      </c>
      <c r="G1984" s="30">
        <f t="shared" si="158"/>
        <v>250791000</v>
      </c>
      <c r="H1984" s="30">
        <v>-3018000</v>
      </c>
      <c r="I1984" s="30">
        <f t="shared" si="159"/>
        <v>247773000</v>
      </c>
      <c r="J1984" s="30">
        <v>-3195000</v>
      </c>
      <c r="K1984" s="30">
        <f t="shared" si="160"/>
        <v>244578000</v>
      </c>
      <c r="L1984" s="30">
        <v>370000</v>
      </c>
      <c r="M1984" s="30">
        <f t="shared" si="161"/>
        <v>244948000</v>
      </c>
      <c r="N1984" s="30">
        <v>112000</v>
      </c>
      <c r="O1984" s="30">
        <f t="shared" si="162"/>
        <v>245060000</v>
      </c>
      <c r="P1984" s="30">
        <v>-275000</v>
      </c>
      <c r="Q1984" s="30">
        <f t="shared" si="163"/>
        <v>244785000</v>
      </c>
    </row>
    <row r="1985" spans="3:17" ht="13.5">
      <c r="C1985" s="1" t="s">
        <v>16</v>
      </c>
      <c r="D1985" s="30">
        <v>24854</v>
      </c>
      <c r="E1985" s="30">
        <v>190034653</v>
      </c>
      <c r="F1985" s="30">
        <v>36197</v>
      </c>
      <c r="G1985" s="30">
        <f t="shared" si="158"/>
        <v>190070850</v>
      </c>
      <c r="H1985" s="30">
        <v>0</v>
      </c>
      <c r="I1985" s="30">
        <f t="shared" si="159"/>
        <v>190070850</v>
      </c>
      <c r="J1985" s="30">
        <v>-12983358</v>
      </c>
      <c r="K1985" s="30">
        <f t="shared" si="160"/>
        <v>177087492</v>
      </c>
      <c r="L1985" s="30">
        <v>-9442285</v>
      </c>
      <c r="M1985" s="30">
        <f t="shared" si="161"/>
        <v>167645207</v>
      </c>
      <c r="N1985" s="30">
        <v>0</v>
      </c>
      <c r="O1985" s="30">
        <f t="shared" si="162"/>
        <v>167645207</v>
      </c>
      <c r="P1985" s="30">
        <v>0</v>
      </c>
      <c r="Q1985" s="30">
        <f t="shared" si="163"/>
        <v>167645207</v>
      </c>
    </row>
    <row r="1986" spans="3:17" ht="13.5">
      <c r="C1986" s="1"/>
      <c r="D1986" s="30"/>
      <c r="E1986" s="30"/>
      <c r="F1986" s="30"/>
      <c r="G1986" s="30"/>
      <c r="H1986" s="30"/>
      <c r="I1986" s="30"/>
      <c r="J1986" s="30"/>
      <c r="K1986" s="30"/>
      <c r="L1986" s="30"/>
      <c r="M1986" s="30"/>
      <c r="N1986" s="30"/>
      <c r="O1986" s="30"/>
      <c r="P1986" s="30"/>
      <c r="Q1986" s="30"/>
    </row>
    <row r="1987" spans="3:17" ht="13.5">
      <c r="C1987" s="1" t="s">
        <v>17</v>
      </c>
      <c r="D1987" s="30">
        <f>SUM(D1969:D1985)</f>
        <v>-241302930</v>
      </c>
      <c r="E1987" s="30">
        <f aca="true" t="shared" si="164" ref="E1987:Q1987">SUM(E1969:E1985)</f>
        <v>2142074962</v>
      </c>
      <c r="F1987" s="30">
        <f t="shared" si="164"/>
        <v>-267908970</v>
      </c>
      <c r="G1987" s="30">
        <f t="shared" si="164"/>
        <v>1874165992</v>
      </c>
      <c r="H1987" s="30">
        <f t="shared" si="164"/>
        <v>-174907880</v>
      </c>
      <c r="I1987" s="30">
        <f t="shared" si="164"/>
        <v>1699258112</v>
      </c>
      <c r="J1987" s="30">
        <f t="shared" si="164"/>
        <v>-6362904</v>
      </c>
      <c r="K1987" s="30">
        <f t="shared" si="164"/>
        <v>1692895208</v>
      </c>
      <c r="L1987" s="30">
        <f t="shared" si="164"/>
        <v>-19853738</v>
      </c>
      <c r="M1987" s="30">
        <f t="shared" si="164"/>
        <v>1673041472</v>
      </c>
      <c r="N1987" s="30">
        <f t="shared" si="164"/>
        <v>-67315071</v>
      </c>
      <c r="O1987" s="30">
        <f t="shared" si="164"/>
        <v>1605726399</v>
      </c>
      <c r="P1987" s="30">
        <f t="shared" si="164"/>
        <v>325216199</v>
      </c>
      <c r="Q1987" s="30">
        <f t="shared" si="164"/>
        <v>1930942598</v>
      </c>
    </row>
    <row r="1988" spans="3:17" ht="13.5">
      <c r="C1988" s="19"/>
      <c r="D1988" s="20"/>
      <c r="E1988" s="20"/>
      <c r="F1988" s="20"/>
      <c r="G1988" s="20"/>
      <c r="H1988" s="20"/>
      <c r="I1988" s="20"/>
      <c r="J1988" s="20"/>
      <c r="K1988" s="20"/>
      <c r="L1988" s="20"/>
      <c r="M1988" s="20"/>
      <c r="N1988" s="20"/>
      <c r="O1988" s="20"/>
      <c r="P1988" s="20"/>
      <c r="Q1988" s="20"/>
    </row>
    <row r="1989" spans="3:17" ht="13.5">
      <c r="C1989" s="19"/>
      <c r="D1989" s="20"/>
      <c r="E1989" s="20"/>
      <c r="F1989" s="20"/>
      <c r="G1989" s="20"/>
      <c r="H1989" s="20"/>
      <c r="I1989" s="20"/>
      <c r="J1989" s="20"/>
      <c r="K1989" s="20"/>
      <c r="L1989" s="20"/>
      <c r="M1989" s="20"/>
      <c r="N1989" s="20"/>
      <c r="O1989" s="20"/>
      <c r="P1989" s="20"/>
      <c r="Q1989" s="20"/>
    </row>
    <row r="1990" spans="3:17" ht="13.5">
      <c r="C1990" s="19"/>
      <c r="D1990" s="20"/>
      <c r="E1990" s="20"/>
      <c r="F1990" s="20"/>
      <c r="G1990" s="20"/>
      <c r="H1990" s="20"/>
      <c r="I1990" s="20"/>
      <c r="J1990" s="20"/>
      <c r="K1990" s="20"/>
      <c r="L1990" s="20"/>
      <c r="M1990" s="20"/>
      <c r="N1990" s="20"/>
      <c r="O1990" s="20"/>
      <c r="P1990" s="20"/>
      <c r="Q1990" s="20"/>
    </row>
    <row r="1992" spans="3:7" ht="13.5">
      <c r="C1992" s="232" t="s">
        <v>261</v>
      </c>
      <c r="D1992" s="232"/>
      <c r="E1992" s="232"/>
      <c r="F1992" s="232"/>
      <c r="G1992" s="232"/>
    </row>
    <row r="1994" spans="3:6" ht="13.5">
      <c r="C1994" s="233"/>
      <c r="D1994" s="276" t="s">
        <v>262</v>
      </c>
      <c r="E1994" s="244" t="s">
        <v>265</v>
      </c>
      <c r="F1994" s="244"/>
    </row>
    <row r="1995" spans="3:6" ht="13.5">
      <c r="C1995" s="233"/>
      <c r="D1995" s="276"/>
      <c r="E1995" s="201" t="s">
        <v>263</v>
      </c>
      <c r="F1995" s="201" t="s">
        <v>264</v>
      </c>
    </row>
    <row r="1996" spans="3:11" ht="13.5">
      <c r="C1996" s="1" t="s">
        <v>0</v>
      </c>
      <c r="D1996" s="30"/>
      <c r="E1996" s="201"/>
      <c r="F1996" s="201" t="s">
        <v>295</v>
      </c>
      <c r="H1996" s="277" t="s">
        <v>266</v>
      </c>
      <c r="I1996" s="277"/>
      <c r="J1996" s="277"/>
      <c r="K1996" s="277"/>
    </row>
    <row r="1997" spans="3:11" ht="13.5">
      <c r="C1997" s="1" t="s">
        <v>1</v>
      </c>
      <c r="D1997" s="30"/>
      <c r="E1997" s="201"/>
      <c r="F1997" s="201" t="s">
        <v>295</v>
      </c>
      <c r="H1997" s="277"/>
      <c r="I1997" s="277"/>
      <c r="J1997" s="277"/>
      <c r="K1997" s="277"/>
    </row>
    <row r="1998" spans="3:11" ht="13.5">
      <c r="C1998" s="1" t="s">
        <v>2</v>
      </c>
      <c r="D1998" s="30">
        <v>3761000</v>
      </c>
      <c r="E1998" s="201"/>
      <c r="F1998" s="201" t="s">
        <v>295</v>
      </c>
      <c r="H1998" s="93"/>
      <c r="I1998" s="93"/>
      <c r="J1998" s="93"/>
      <c r="K1998" s="93"/>
    </row>
    <row r="1999" spans="3:11" ht="13.5">
      <c r="C1999" s="1" t="s">
        <v>3</v>
      </c>
      <c r="D1999" s="30">
        <v>3431000</v>
      </c>
      <c r="E1999" s="201"/>
      <c r="F1999" s="201" t="s">
        <v>295</v>
      </c>
      <c r="H1999" s="277" t="s">
        <v>267</v>
      </c>
      <c r="I1999" s="277"/>
      <c r="J1999" s="277"/>
      <c r="K1999" s="277"/>
    </row>
    <row r="2000" spans="3:11" ht="13.5">
      <c r="C2000" s="1" t="s">
        <v>4</v>
      </c>
      <c r="D2000" s="30">
        <v>935000</v>
      </c>
      <c r="E2000" s="201"/>
      <c r="F2000" s="201" t="s">
        <v>295</v>
      </c>
      <c r="H2000" s="277"/>
      <c r="I2000" s="277"/>
      <c r="J2000" s="277"/>
      <c r="K2000" s="277"/>
    </row>
    <row r="2001" spans="3:11" ht="13.5">
      <c r="C2001" s="1" t="s">
        <v>5</v>
      </c>
      <c r="D2001" s="30">
        <v>713000</v>
      </c>
      <c r="E2001" s="201"/>
      <c r="F2001" s="201" t="s">
        <v>295</v>
      </c>
      <c r="H2001" s="277"/>
      <c r="I2001" s="277"/>
      <c r="J2001" s="277"/>
      <c r="K2001" s="277"/>
    </row>
    <row r="2002" spans="3:6" ht="13.5">
      <c r="C2002" s="1" t="s">
        <v>6</v>
      </c>
      <c r="D2002" s="30">
        <v>6458000</v>
      </c>
      <c r="E2002" s="201"/>
      <c r="F2002" s="201" t="s">
        <v>295</v>
      </c>
    </row>
    <row r="2003" spans="3:6" ht="13.5">
      <c r="C2003" s="1" t="s">
        <v>7</v>
      </c>
      <c r="D2003" s="30">
        <v>35335000</v>
      </c>
      <c r="E2003" s="201"/>
      <c r="F2003" s="201" t="s">
        <v>295</v>
      </c>
    </row>
    <row r="2004" spans="3:6" ht="13.5">
      <c r="C2004" s="1" t="s">
        <v>8</v>
      </c>
      <c r="D2004" s="30">
        <v>433000</v>
      </c>
      <c r="E2004" s="201"/>
      <c r="F2004" s="201" t="s">
        <v>295</v>
      </c>
    </row>
    <row r="2005" spans="3:6" ht="13.5">
      <c r="C2005" s="1" t="s">
        <v>9</v>
      </c>
      <c r="D2005" s="30"/>
      <c r="E2005" s="201"/>
      <c r="F2005" s="201"/>
    </row>
    <row r="2006" spans="3:6" ht="13.5">
      <c r="C2006" s="1" t="s">
        <v>10</v>
      </c>
      <c r="D2006" s="30"/>
      <c r="E2006" s="201"/>
      <c r="F2006" s="201" t="s">
        <v>295</v>
      </c>
    </row>
    <row r="2007" spans="3:6" ht="13.5">
      <c r="C2007" s="1" t="s">
        <v>11</v>
      </c>
      <c r="D2007" s="30"/>
      <c r="E2007" s="201"/>
      <c r="F2007" s="201" t="s">
        <v>295</v>
      </c>
    </row>
    <row r="2008" spans="3:6" ht="13.5">
      <c r="C2008" s="1" t="s">
        <v>12</v>
      </c>
      <c r="D2008" s="30">
        <v>2470000</v>
      </c>
      <c r="E2008" s="201"/>
      <c r="F2008" s="201" t="s">
        <v>295</v>
      </c>
    </row>
    <row r="2009" spans="3:6" ht="13.5">
      <c r="C2009" s="1" t="s">
        <v>13</v>
      </c>
      <c r="D2009" s="30">
        <v>1661000</v>
      </c>
      <c r="E2009" s="201"/>
      <c r="F2009" s="201" t="s">
        <v>295</v>
      </c>
    </row>
    <row r="2010" spans="3:6" ht="13.5">
      <c r="C2010" s="1" t="s">
        <v>14</v>
      </c>
      <c r="D2010" s="30">
        <v>18159000</v>
      </c>
      <c r="E2010" s="201"/>
      <c r="F2010" s="201" t="s">
        <v>295</v>
      </c>
    </row>
    <row r="2011" spans="3:6" ht="13.5">
      <c r="C2011" s="1" t="s">
        <v>15</v>
      </c>
      <c r="D2011" s="30">
        <v>1540000</v>
      </c>
      <c r="E2011" s="201"/>
      <c r="F2011" s="201" t="s">
        <v>295</v>
      </c>
    </row>
    <row r="2012" spans="3:6" ht="13.5">
      <c r="C2012" s="1" t="s">
        <v>16</v>
      </c>
      <c r="D2012" s="30">
        <v>0</v>
      </c>
      <c r="E2012" s="201"/>
      <c r="F2012" s="201" t="s">
        <v>295</v>
      </c>
    </row>
    <row r="2013" spans="3:6" ht="13.5">
      <c r="C2013" s="1"/>
      <c r="D2013" s="30"/>
      <c r="E2013" s="1"/>
      <c r="F2013" s="1"/>
    </row>
    <row r="2014" spans="3:6" ht="13.5">
      <c r="C2014" s="1" t="s">
        <v>17</v>
      </c>
      <c r="D2014" s="30">
        <f>SUM(D1996:D2012)</f>
        <v>74896000</v>
      </c>
      <c r="E2014" s="4">
        <f>COUNTA(E1996:E2012)</f>
        <v>0</v>
      </c>
      <c r="F2014" s="4">
        <f>COUNTA(F1996:F2012)</f>
        <v>16</v>
      </c>
    </row>
    <row r="2015" spans="3:6" ht="13.5">
      <c r="C2015" s="19"/>
      <c r="D2015" s="20"/>
      <c r="E2015" s="20"/>
      <c r="F2015" s="20"/>
    </row>
    <row r="2016" spans="3:6" ht="13.5">
      <c r="C2016" s="19"/>
      <c r="D2016" s="20"/>
      <c r="E2016" s="20"/>
      <c r="F2016" s="20"/>
    </row>
    <row r="2017" spans="3:6" ht="13.5">
      <c r="C2017" s="19"/>
      <c r="D2017" s="20"/>
      <c r="E2017" s="20"/>
      <c r="F2017" s="20"/>
    </row>
    <row r="2018" spans="3:6" ht="13.5">
      <c r="C2018" s="19"/>
      <c r="D2018" s="20"/>
      <c r="E2018" s="20"/>
      <c r="F2018" s="20"/>
    </row>
    <row r="2019" spans="3:6" ht="13.5">
      <c r="C2019" s="19"/>
      <c r="D2019" s="20"/>
      <c r="E2019" s="20"/>
      <c r="F2019" s="20"/>
    </row>
    <row r="2020" spans="3:6" ht="13.5">
      <c r="C2020" s="19"/>
      <c r="D2020" s="20"/>
      <c r="E2020" s="20"/>
      <c r="F2020" s="20"/>
    </row>
    <row r="2021" spans="3:10" ht="13.5">
      <c r="C2021" s="19"/>
      <c r="D2021" s="20"/>
      <c r="E2021" s="20"/>
      <c r="F2021" s="20"/>
      <c r="J2021" s="225" t="s">
        <v>505</v>
      </c>
    </row>
    <row r="2022" spans="3:6" ht="13.5">
      <c r="C2022" s="19"/>
      <c r="D2022" s="20"/>
      <c r="E2022" s="20"/>
      <c r="F2022" s="20"/>
    </row>
    <row r="2023" spans="3:7" ht="13.5">
      <c r="C2023" s="232" t="s">
        <v>268</v>
      </c>
      <c r="D2023" s="232"/>
      <c r="E2023" s="232"/>
      <c r="F2023" s="232"/>
      <c r="G2023" s="232"/>
    </row>
    <row r="2025" spans="3:13" ht="13.5">
      <c r="C2025" s="233"/>
      <c r="D2025" s="244" t="s">
        <v>271</v>
      </c>
      <c r="E2025" s="244"/>
      <c r="F2025" s="272" t="s">
        <v>272</v>
      </c>
      <c r="G2025" s="244" t="s">
        <v>274</v>
      </c>
      <c r="H2025" s="244"/>
      <c r="I2025" s="233"/>
      <c r="J2025" s="233"/>
      <c r="K2025" s="233"/>
      <c r="L2025" s="233"/>
      <c r="M2025" s="233"/>
    </row>
    <row r="2026" spans="3:13" ht="13.5">
      <c r="C2026" s="233"/>
      <c r="D2026" s="205" t="s">
        <v>269</v>
      </c>
      <c r="E2026" s="208" t="s">
        <v>270</v>
      </c>
      <c r="F2026" s="272"/>
      <c r="G2026" s="205" t="s">
        <v>263</v>
      </c>
      <c r="H2026" s="24" t="s">
        <v>264</v>
      </c>
      <c r="I2026" s="207" t="s">
        <v>275</v>
      </c>
      <c r="J2026" s="244" t="s">
        <v>276</v>
      </c>
      <c r="K2026" s="233"/>
      <c r="L2026" s="233"/>
      <c r="M2026" s="233"/>
    </row>
    <row r="2027" spans="3:13" ht="13.5">
      <c r="C2027" s="1" t="s">
        <v>0</v>
      </c>
      <c r="D2027" s="205"/>
      <c r="E2027" s="208" t="s">
        <v>295</v>
      </c>
      <c r="F2027" s="4">
        <v>14</v>
      </c>
      <c r="G2027" s="205"/>
      <c r="H2027" s="24" t="s">
        <v>295</v>
      </c>
      <c r="I2027" s="118"/>
      <c r="J2027" s="237" t="s">
        <v>308</v>
      </c>
      <c r="K2027" s="237"/>
      <c r="L2027" s="237"/>
      <c r="M2027" s="237"/>
    </row>
    <row r="2028" spans="3:13" ht="13.5">
      <c r="C2028" s="1" t="s">
        <v>1</v>
      </c>
      <c r="D2028" s="205" t="s">
        <v>295</v>
      </c>
      <c r="E2028" s="208"/>
      <c r="F2028" s="4">
        <v>12</v>
      </c>
      <c r="G2028" s="205"/>
      <c r="H2028" s="24" t="s">
        <v>295</v>
      </c>
      <c r="I2028" s="118"/>
      <c r="J2028" s="233"/>
      <c r="K2028" s="233"/>
      <c r="L2028" s="233"/>
      <c r="M2028" s="233"/>
    </row>
    <row r="2029" spans="3:13" ht="13.5">
      <c r="C2029" s="1" t="s">
        <v>2</v>
      </c>
      <c r="D2029" s="205"/>
      <c r="E2029" s="208" t="s">
        <v>295</v>
      </c>
      <c r="F2029" s="4">
        <v>13</v>
      </c>
      <c r="G2029" s="205"/>
      <c r="H2029" s="24" t="s">
        <v>295</v>
      </c>
      <c r="I2029" s="118"/>
      <c r="J2029" s="233" t="s">
        <v>331</v>
      </c>
      <c r="K2029" s="233"/>
      <c r="L2029" s="233"/>
      <c r="M2029" s="233"/>
    </row>
    <row r="2030" spans="3:13" ht="13.5">
      <c r="C2030" s="1" t="s">
        <v>3</v>
      </c>
      <c r="D2030" s="205"/>
      <c r="E2030" s="208" t="s">
        <v>295</v>
      </c>
      <c r="F2030" s="4">
        <v>12</v>
      </c>
      <c r="G2030" s="205"/>
      <c r="H2030" s="24" t="s">
        <v>295</v>
      </c>
      <c r="I2030" s="118"/>
      <c r="J2030" s="233" t="s">
        <v>339</v>
      </c>
      <c r="K2030" s="233"/>
      <c r="L2030" s="233"/>
      <c r="M2030" s="233"/>
    </row>
    <row r="2031" spans="3:13" ht="13.5">
      <c r="C2031" s="1" t="s">
        <v>4</v>
      </c>
      <c r="D2031" s="205"/>
      <c r="E2031" s="208" t="s">
        <v>295</v>
      </c>
      <c r="F2031" s="4">
        <v>12</v>
      </c>
      <c r="G2031" s="205"/>
      <c r="H2031" s="24" t="s">
        <v>295</v>
      </c>
      <c r="I2031" s="118"/>
      <c r="J2031" s="233"/>
      <c r="K2031" s="233"/>
      <c r="L2031" s="233"/>
      <c r="M2031" s="233"/>
    </row>
    <row r="2032" spans="3:13" ht="13.5">
      <c r="C2032" s="1" t="s">
        <v>5</v>
      </c>
      <c r="D2032" s="205" t="s">
        <v>295</v>
      </c>
      <c r="E2032" s="208"/>
      <c r="F2032" s="4">
        <v>9</v>
      </c>
      <c r="G2032" s="205"/>
      <c r="H2032" s="24" t="s">
        <v>295</v>
      </c>
      <c r="I2032" s="118"/>
      <c r="J2032" s="237" t="s">
        <v>350</v>
      </c>
      <c r="K2032" s="237"/>
      <c r="L2032" s="237"/>
      <c r="M2032" s="237"/>
    </row>
    <row r="2033" spans="3:13" ht="13.5">
      <c r="C2033" s="1" t="s">
        <v>6</v>
      </c>
      <c r="D2033" s="205" t="s">
        <v>295</v>
      </c>
      <c r="E2033" s="208"/>
      <c r="F2033" s="4">
        <v>14</v>
      </c>
      <c r="G2033" s="205"/>
      <c r="H2033" s="24" t="s">
        <v>295</v>
      </c>
      <c r="I2033" s="118"/>
      <c r="J2033" s="233"/>
      <c r="K2033" s="233"/>
      <c r="L2033" s="233"/>
      <c r="M2033" s="233"/>
    </row>
    <row r="2034" spans="3:13" ht="13.5">
      <c r="C2034" s="1" t="s">
        <v>7</v>
      </c>
      <c r="D2034" s="205" t="s">
        <v>295</v>
      </c>
      <c r="E2034" s="208"/>
      <c r="F2034" s="4">
        <v>17</v>
      </c>
      <c r="G2034" s="205"/>
      <c r="H2034" s="24" t="s">
        <v>295</v>
      </c>
      <c r="I2034" s="118"/>
      <c r="J2034" s="273" t="s">
        <v>370</v>
      </c>
      <c r="K2034" s="274"/>
      <c r="L2034" s="274"/>
      <c r="M2034" s="275"/>
    </row>
    <row r="2035" spans="3:13" ht="13.5">
      <c r="C2035" s="1" t="s">
        <v>8</v>
      </c>
      <c r="D2035" s="205" t="s">
        <v>295</v>
      </c>
      <c r="E2035" s="208"/>
      <c r="F2035" s="4">
        <v>12</v>
      </c>
      <c r="G2035" s="205"/>
      <c r="H2035" s="24" t="s">
        <v>295</v>
      </c>
      <c r="I2035" s="118"/>
      <c r="J2035" s="233" t="s">
        <v>375</v>
      </c>
      <c r="K2035" s="233"/>
      <c r="L2035" s="233"/>
      <c r="M2035" s="233"/>
    </row>
    <row r="2036" spans="3:13" ht="13.5">
      <c r="C2036" s="1" t="s">
        <v>9</v>
      </c>
      <c r="D2036" s="205"/>
      <c r="E2036" s="208" t="s">
        <v>295</v>
      </c>
      <c r="F2036" s="4">
        <v>9</v>
      </c>
      <c r="G2036" s="205"/>
      <c r="H2036" s="24" t="s">
        <v>295</v>
      </c>
      <c r="I2036" s="118"/>
      <c r="J2036" s="233"/>
      <c r="K2036" s="233"/>
      <c r="L2036" s="233"/>
      <c r="M2036" s="233"/>
    </row>
    <row r="2037" spans="3:13" ht="13.5">
      <c r="C2037" s="1" t="s">
        <v>10</v>
      </c>
      <c r="D2037" s="205"/>
      <c r="E2037" s="208" t="s">
        <v>295</v>
      </c>
      <c r="F2037" s="4">
        <v>9</v>
      </c>
      <c r="G2037" s="205"/>
      <c r="H2037" s="24" t="s">
        <v>295</v>
      </c>
      <c r="I2037" s="118"/>
      <c r="J2037" s="233"/>
      <c r="K2037" s="233"/>
      <c r="L2037" s="233"/>
      <c r="M2037" s="233"/>
    </row>
    <row r="2038" spans="3:13" ht="25.5" customHeight="1">
      <c r="C2038" s="1" t="s">
        <v>11</v>
      </c>
      <c r="D2038" s="205" t="s">
        <v>295</v>
      </c>
      <c r="E2038" s="208"/>
      <c r="F2038" s="4">
        <v>11</v>
      </c>
      <c r="G2038" s="205"/>
      <c r="H2038" s="24" t="s">
        <v>295</v>
      </c>
      <c r="I2038" s="118"/>
      <c r="J2038" s="241" t="s">
        <v>407</v>
      </c>
      <c r="K2038" s="241"/>
      <c r="L2038" s="241"/>
      <c r="M2038" s="241"/>
    </row>
    <row r="2039" spans="3:13" ht="13.5">
      <c r="C2039" s="1" t="s">
        <v>12</v>
      </c>
      <c r="D2039" s="205" t="s">
        <v>295</v>
      </c>
      <c r="E2039" s="208"/>
      <c r="F2039" s="4">
        <v>10</v>
      </c>
      <c r="G2039" s="205"/>
      <c r="H2039" s="24" t="s">
        <v>295</v>
      </c>
      <c r="I2039" s="118"/>
      <c r="J2039" s="237" t="s">
        <v>412</v>
      </c>
      <c r="K2039" s="237"/>
      <c r="L2039" s="237"/>
      <c r="M2039" s="237"/>
    </row>
    <row r="2040" spans="3:13" ht="13.5">
      <c r="C2040" s="1" t="s">
        <v>13</v>
      </c>
      <c r="D2040" s="205" t="s">
        <v>295</v>
      </c>
      <c r="E2040" s="208"/>
      <c r="F2040" s="4">
        <v>9</v>
      </c>
      <c r="G2040" s="205"/>
      <c r="H2040" s="24" t="s">
        <v>295</v>
      </c>
      <c r="I2040" s="118"/>
      <c r="J2040" s="233"/>
      <c r="K2040" s="233"/>
      <c r="L2040" s="233"/>
      <c r="M2040" s="233"/>
    </row>
    <row r="2041" spans="3:13" ht="13.5">
      <c r="C2041" s="1" t="s">
        <v>14</v>
      </c>
      <c r="D2041" s="205" t="s">
        <v>295</v>
      </c>
      <c r="E2041" s="208"/>
      <c r="F2041" s="4">
        <v>11</v>
      </c>
      <c r="G2041" s="205"/>
      <c r="H2041" s="24" t="s">
        <v>295</v>
      </c>
      <c r="I2041" s="118"/>
      <c r="J2041" s="233"/>
      <c r="K2041" s="233"/>
      <c r="L2041" s="233"/>
      <c r="M2041" s="233"/>
    </row>
    <row r="2042" spans="3:13" ht="13.5">
      <c r="C2042" s="1" t="s">
        <v>15</v>
      </c>
      <c r="D2042" s="205" t="s">
        <v>295</v>
      </c>
      <c r="E2042" s="208"/>
      <c r="F2042" s="4">
        <v>9</v>
      </c>
      <c r="G2042" s="205"/>
      <c r="H2042" s="24" t="s">
        <v>295</v>
      </c>
      <c r="I2042" s="118"/>
      <c r="J2042" s="233"/>
      <c r="K2042" s="233"/>
      <c r="L2042" s="233"/>
      <c r="M2042" s="233"/>
    </row>
    <row r="2043" spans="3:13" ht="35.25" customHeight="1">
      <c r="C2043" s="1" t="s">
        <v>16</v>
      </c>
      <c r="D2043" s="205"/>
      <c r="E2043" s="208" t="s">
        <v>295</v>
      </c>
      <c r="F2043" s="4">
        <v>9</v>
      </c>
      <c r="G2043" s="205"/>
      <c r="H2043" s="24" t="s">
        <v>295</v>
      </c>
      <c r="I2043" s="118"/>
      <c r="J2043" s="239" t="s">
        <v>445</v>
      </c>
      <c r="K2043" s="239"/>
      <c r="L2043" s="239"/>
      <c r="M2043" s="239"/>
    </row>
    <row r="2044" spans="3:13" ht="13.5">
      <c r="C2044" s="1"/>
      <c r="D2044" s="33"/>
      <c r="E2044" s="35"/>
      <c r="F2044" s="4"/>
      <c r="G2044" s="33"/>
      <c r="H2044" s="10"/>
      <c r="I2044" s="7"/>
      <c r="J2044" s="233"/>
      <c r="K2044" s="233"/>
      <c r="L2044" s="233"/>
      <c r="M2044" s="233"/>
    </row>
    <row r="2045" spans="3:13" ht="13.5">
      <c r="C2045" s="1" t="s">
        <v>17</v>
      </c>
      <c r="D2045" s="39">
        <f>COUNTA(D2027:D2043)</f>
        <v>10</v>
      </c>
      <c r="E2045" s="89">
        <f>COUNTA(E2027:E2043)</f>
        <v>7</v>
      </c>
      <c r="F2045" s="40">
        <f>SUM(F2027:F2043)</f>
        <v>192</v>
      </c>
      <c r="G2045" s="39">
        <f>COUNTA(G2027:G2043)</f>
        <v>0</v>
      </c>
      <c r="H2045" s="94">
        <f>COUNTA(H2027:H2043)</f>
        <v>17</v>
      </c>
      <c r="I2045" s="95">
        <f>SUM(I2027:I2043)</f>
        <v>0</v>
      </c>
      <c r="J2045" s="233"/>
      <c r="K2045" s="233"/>
      <c r="L2045" s="233"/>
      <c r="M2045" s="233"/>
    </row>
    <row r="2046" spans="3:13" ht="13.5">
      <c r="C2046" s="19"/>
      <c r="D2046" s="29"/>
      <c r="E2046" s="29"/>
      <c r="F2046" s="29"/>
      <c r="G2046" s="29"/>
      <c r="H2046" s="29"/>
      <c r="I2046" s="29"/>
      <c r="J2046" s="218"/>
      <c r="K2046" s="218"/>
      <c r="L2046" s="218"/>
      <c r="M2046" s="218"/>
    </row>
    <row r="2047" spans="3:7" ht="13.5">
      <c r="C2047" s="232" t="s">
        <v>277</v>
      </c>
      <c r="D2047" s="232"/>
      <c r="E2047" s="232"/>
      <c r="F2047" s="232"/>
      <c r="G2047" s="232"/>
    </row>
    <row r="2048" spans="3:6" ht="13.5">
      <c r="C2048" s="257" t="s">
        <v>283</v>
      </c>
      <c r="D2048" s="257"/>
      <c r="E2048" s="257"/>
      <c r="F2048" s="257"/>
    </row>
    <row r="2049" spans="3:11" ht="13.5">
      <c r="C2049" s="233"/>
      <c r="D2049" s="271" t="s">
        <v>280</v>
      </c>
      <c r="E2049" s="271"/>
      <c r="F2049" s="272" t="s">
        <v>281</v>
      </c>
      <c r="G2049" s="272"/>
      <c r="H2049" s="272"/>
      <c r="I2049" s="272" t="s">
        <v>282</v>
      </c>
      <c r="J2049" s="272"/>
      <c r="K2049" s="272"/>
    </row>
    <row r="2050" spans="3:11" ht="13.5">
      <c r="C2050" s="233"/>
      <c r="D2050" s="205" t="s">
        <v>278</v>
      </c>
      <c r="E2050" s="208" t="s">
        <v>279</v>
      </c>
      <c r="F2050" s="272"/>
      <c r="G2050" s="272"/>
      <c r="H2050" s="272"/>
      <c r="I2050" s="272"/>
      <c r="J2050" s="272"/>
      <c r="K2050" s="272"/>
    </row>
    <row r="2051" spans="3:11" ht="13.5">
      <c r="C2051" s="1" t="s">
        <v>0</v>
      </c>
      <c r="D2051" s="205"/>
      <c r="E2051" s="208" t="s">
        <v>295</v>
      </c>
      <c r="F2051" s="234"/>
      <c r="G2051" s="255"/>
      <c r="H2051" s="256"/>
      <c r="I2051" s="261" t="s">
        <v>309</v>
      </c>
      <c r="J2051" s="262"/>
      <c r="K2051" s="263"/>
    </row>
    <row r="2052" spans="3:11" ht="13.5">
      <c r="C2052" s="1" t="s">
        <v>1</v>
      </c>
      <c r="D2052" s="205" t="s">
        <v>295</v>
      </c>
      <c r="E2052" s="208"/>
      <c r="F2052" s="234" t="s">
        <v>316</v>
      </c>
      <c r="G2052" s="255"/>
      <c r="H2052" s="256"/>
      <c r="I2052" s="234"/>
      <c r="J2052" s="255"/>
      <c r="K2052" s="256"/>
    </row>
    <row r="2053" spans="3:11" ht="13.5">
      <c r="C2053" s="1" t="s">
        <v>2</v>
      </c>
      <c r="D2053" s="205" t="s">
        <v>295</v>
      </c>
      <c r="E2053" s="208"/>
      <c r="F2053" s="234" t="s">
        <v>332</v>
      </c>
      <c r="G2053" s="255"/>
      <c r="H2053" s="256"/>
      <c r="I2053" s="234"/>
      <c r="J2053" s="255"/>
      <c r="K2053" s="256"/>
    </row>
    <row r="2054" spans="3:11" ht="13.5">
      <c r="C2054" s="1" t="s">
        <v>3</v>
      </c>
      <c r="D2054" s="205"/>
      <c r="E2054" s="208" t="s">
        <v>295</v>
      </c>
      <c r="F2054" s="234"/>
      <c r="G2054" s="255"/>
      <c r="H2054" s="256"/>
      <c r="I2054" s="234" t="s">
        <v>340</v>
      </c>
      <c r="J2054" s="255"/>
      <c r="K2054" s="256"/>
    </row>
    <row r="2055" spans="3:11" ht="13.5">
      <c r="C2055" s="1" t="s">
        <v>4</v>
      </c>
      <c r="D2055" s="205"/>
      <c r="E2055" s="208" t="s">
        <v>295</v>
      </c>
      <c r="F2055" s="234"/>
      <c r="G2055" s="255"/>
      <c r="H2055" s="256"/>
      <c r="I2055" s="234"/>
      <c r="J2055" s="255"/>
      <c r="K2055" s="256"/>
    </row>
    <row r="2056" spans="3:11" ht="13.5">
      <c r="C2056" s="1" t="s">
        <v>5</v>
      </c>
      <c r="D2056" s="205"/>
      <c r="E2056" s="208" t="s">
        <v>295</v>
      </c>
      <c r="F2056" s="234"/>
      <c r="G2056" s="255"/>
      <c r="H2056" s="256"/>
      <c r="I2056" s="234"/>
      <c r="J2056" s="255"/>
      <c r="K2056" s="256"/>
    </row>
    <row r="2057" spans="3:11" ht="13.5">
      <c r="C2057" s="1" t="s">
        <v>6</v>
      </c>
      <c r="D2057" s="205"/>
      <c r="E2057" s="208" t="s">
        <v>295</v>
      </c>
      <c r="F2057" s="234"/>
      <c r="G2057" s="255"/>
      <c r="H2057" s="256"/>
      <c r="I2057" s="234"/>
      <c r="J2057" s="255"/>
      <c r="K2057" s="256"/>
    </row>
    <row r="2058" spans="3:11" ht="13.5">
      <c r="C2058" s="1" t="s">
        <v>7</v>
      </c>
      <c r="D2058" s="205" t="s">
        <v>295</v>
      </c>
      <c r="E2058" s="208"/>
      <c r="F2058" s="234" t="s">
        <v>376</v>
      </c>
      <c r="G2058" s="255"/>
      <c r="H2058" s="256"/>
      <c r="I2058" s="234"/>
      <c r="J2058" s="255"/>
      <c r="K2058" s="256"/>
    </row>
    <row r="2059" spans="3:11" ht="13.5">
      <c r="C2059" s="1" t="s">
        <v>8</v>
      </c>
      <c r="D2059" s="205"/>
      <c r="E2059" s="208" t="s">
        <v>295</v>
      </c>
      <c r="F2059" s="234"/>
      <c r="G2059" s="255"/>
      <c r="H2059" s="256"/>
      <c r="I2059" s="234"/>
      <c r="J2059" s="255"/>
      <c r="K2059" s="256"/>
    </row>
    <row r="2060" spans="3:11" ht="24" customHeight="1">
      <c r="C2060" s="1" t="s">
        <v>9</v>
      </c>
      <c r="D2060" s="205" t="s">
        <v>295</v>
      </c>
      <c r="E2060" s="208"/>
      <c r="F2060" s="267" t="s">
        <v>385</v>
      </c>
      <c r="G2060" s="268"/>
      <c r="H2060" s="269"/>
      <c r="I2060" s="234"/>
      <c r="J2060" s="255"/>
      <c r="K2060" s="256"/>
    </row>
    <row r="2061" spans="3:11" ht="13.5">
      <c r="C2061" s="1" t="s">
        <v>10</v>
      </c>
      <c r="D2061" s="205"/>
      <c r="E2061" s="208" t="s">
        <v>295</v>
      </c>
      <c r="F2061" s="234"/>
      <c r="G2061" s="255"/>
      <c r="H2061" s="256"/>
      <c r="I2061" s="234" t="s">
        <v>393</v>
      </c>
      <c r="J2061" s="255"/>
      <c r="K2061" s="256"/>
    </row>
    <row r="2062" spans="3:11" ht="25.5" customHeight="1">
      <c r="C2062" s="1" t="s">
        <v>11</v>
      </c>
      <c r="D2062" s="205" t="s">
        <v>295</v>
      </c>
      <c r="E2062" s="208"/>
      <c r="F2062" s="270" t="s">
        <v>478</v>
      </c>
      <c r="G2062" s="268"/>
      <c r="H2062" s="269"/>
      <c r="I2062" s="234"/>
      <c r="J2062" s="255"/>
      <c r="K2062" s="256"/>
    </row>
    <row r="2063" spans="3:11" ht="48.75" customHeight="1">
      <c r="C2063" s="1" t="s">
        <v>12</v>
      </c>
      <c r="D2063" s="205"/>
      <c r="E2063" s="208" t="s">
        <v>295</v>
      </c>
      <c r="F2063" s="234"/>
      <c r="G2063" s="255"/>
      <c r="H2063" s="256"/>
      <c r="I2063" s="267" t="s">
        <v>413</v>
      </c>
      <c r="J2063" s="268"/>
      <c r="K2063" s="269"/>
    </row>
    <row r="2064" spans="3:11" ht="13.5">
      <c r="C2064" s="1" t="s">
        <v>13</v>
      </c>
      <c r="D2064" s="205" t="s">
        <v>295</v>
      </c>
      <c r="E2064" s="208"/>
      <c r="F2064" s="261" t="s">
        <v>417</v>
      </c>
      <c r="G2064" s="262"/>
      <c r="H2064" s="263"/>
      <c r="I2064" s="234"/>
      <c r="J2064" s="255"/>
      <c r="K2064" s="256"/>
    </row>
    <row r="2065" spans="3:11" ht="13.5">
      <c r="C2065" s="1" t="s">
        <v>14</v>
      </c>
      <c r="D2065" s="205" t="s">
        <v>295</v>
      </c>
      <c r="E2065" s="208"/>
      <c r="F2065" s="261" t="s">
        <v>426</v>
      </c>
      <c r="G2065" s="262"/>
      <c r="H2065" s="263"/>
      <c r="I2065" s="234"/>
      <c r="J2065" s="255"/>
      <c r="K2065" s="256"/>
    </row>
    <row r="2066" spans="3:11" ht="13.5">
      <c r="C2066" s="1" t="s">
        <v>15</v>
      </c>
      <c r="D2066" s="205" t="s">
        <v>295</v>
      </c>
      <c r="E2066" s="208"/>
      <c r="F2066" s="261" t="s">
        <v>435</v>
      </c>
      <c r="G2066" s="262"/>
      <c r="H2066" s="263"/>
      <c r="I2066" s="234"/>
      <c r="J2066" s="255"/>
      <c r="K2066" s="256"/>
    </row>
    <row r="2067" spans="3:11" ht="35.25" customHeight="1">
      <c r="C2067" s="1" t="s">
        <v>16</v>
      </c>
      <c r="D2067" s="205" t="s">
        <v>295</v>
      </c>
      <c r="E2067" s="208"/>
      <c r="F2067" s="264" t="s">
        <v>446</v>
      </c>
      <c r="G2067" s="265"/>
      <c r="H2067" s="266"/>
      <c r="I2067" s="234"/>
      <c r="J2067" s="255"/>
      <c r="K2067" s="256"/>
    </row>
    <row r="2068" spans="3:11" ht="13.5">
      <c r="C2068" s="1"/>
      <c r="D2068" s="33"/>
      <c r="E2068" s="35"/>
      <c r="F2068" s="234"/>
      <c r="G2068" s="255"/>
      <c r="H2068" s="256"/>
      <c r="I2068" s="234"/>
      <c r="J2068" s="255"/>
      <c r="K2068" s="256"/>
    </row>
    <row r="2069" spans="3:11" ht="13.5">
      <c r="C2069" s="1" t="s">
        <v>17</v>
      </c>
      <c r="D2069" s="6">
        <f>COUNTA(D2051:D2067)</f>
        <v>9</v>
      </c>
      <c r="E2069" s="16">
        <f>COUNTA(E2051:E2067)</f>
        <v>8</v>
      </c>
      <c r="F2069" s="234"/>
      <c r="G2069" s="255"/>
      <c r="H2069" s="256"/>
      <c r="I2069" s="234"/>
      <c r="J2069" s="255"/>
      <c r="K2069" s="256"/>
    </row>
    <row r="2070" spans="3:11" ht="13.5">
      <c r="C2070" s="19"/>
      <c r="D2070" s="20"/>
      <c r="E2070" s="20"/>
      <c r="F2070" s="218"/>
      <c r="G2070" s="218"/>
      <c r="H2070" s="218"/>
      <c r="I2070" s="218"/>
      <c r="J2070" s="218"/>
      <c r="K2070" s="218"/>
    </row>
    <row r="2071" spans="3:10" ht="13.5">
      <c r="C2071" s="257" t="s">
        <v>286</v>
      </c>
      <c r="D2071" s="257"/>
      <c r="E2071" s="257"/>
      <c r="F2071" s="257"/>
      <c r="G2071" s="257"/>
      <c r="H2071" s="257"/>
      <c r="I2071" s="257"/>
      <c r="J2071" s="257"/>
    </row>
    <row r="2072" spans="3:11" ht="13.5">
      <c r="C2072" s="258"/>
      <c r="D2072" s="260" t="s">
        <v>284</v>
      </c>
      <c r="E2072" s="260"/>
      <c r="F2072" s="260"/>
      <c r="G2072" s="260"/>
      <c r="H2072" s="260"/>
      <c r="I2072" s="260"/>
      <c r="J2072" s="260" t="s">
        <v>285</v>
      </c>
      <c r="K2072" s="260"/>
    </row>
    <row r="2073" spans="3:11" ht="13.5">
      <c r="C2073" s="259"/>
      <c r="D2073" s="259"/>
      <c r="E2073" s="259"/>
      <c r="F2073" s="259"/>
      <c r="G2073" s="259"/>
      <c r="H2073" s="259"/>
      <c r="I2073" s="259"/>
      <c r="J2073" s="98" t="s">
        <v>263</v>
      </c>
      <c r="K2073" s="101" t="s">
        <v>264</v>
      </c>
    </row>
    <row r="2074" spans="3:11" ht="13.5">
      <c r="C2074" s="96" t="s">
        <v>0</v>
      </c>
      <c r="D2074" s="254"/>
      <c r="E2074" s="254"/>
      <c r="F2074" s="254"/>
      <c r="G2074" s="254"/>
      <c r="H2074" s="254"/>
      <c r="I2074" s="254"/>
      <c r="J2074" s="119"/>
      <c r="K2074" s="120" t="s">
        <v>295</v>
      </c>
    </row>
    <row r="2075" spans="3:11" ht="25.5" customHeight="1">
      <c r="C2075" s="83" t="s">
        <v>1</v>
      </c>
      <c r="D2075" s="251" t="s">
        <v>317</v>
      </c>
      <c r="E2075" s="252"/>
      <c r="F2075" s="252"/>
      <c r="G2075" s="252"/>
      <c r="H2075" s="252"/>
      <c r="I2075" s="252"/>
      <c r="J2075" s="121"/>
      <c r="K2075" s="122" t="s">
        <v>295</v>
      </c>
    </row>
    <row r="2076" spans="3:11" ht="13.5">
      <c r="C2076" s="83" t="s">
        <v>2</v>
      </c>
      <c r="D2076" s="248" t="s">
        <v>333</v>
      </c>
      <c r="E2076" s="248"/>
      <c r="F2076" s="248"/>
      <c r="G2076" s="248"/>
      <c r="H2076" s="248"/>
      <c r="I2076" s="248"/>
      <c r="J2076" s="121"/>
      <c r="K2076" s="122"/>
    </row>
    <row r="2077" spans="3:11" ht="13.5">
      <c r="C2077" s="83" t="s">
        <v>3</v>
      </c>
      <c r="D2077" s="249" t="s">
        <v>341</v>
      </c>
      <c r="E2077" s="249"/>
      <c r="F2077" s="249"/>
      <c r="G2077" s="249"/>
      <c r="H2077" s="249"/>
      <c r="I2077" s="249"/>
      <c r="J2077" s="121"/>
      <c r="K2077" s="122" t="s">
        <v>295</v>
      </c>
    </row>
    <row r="2078" spans="3:11" ht="13.5">
      <c r="C2078" s="83" t="s">
        <v>4</v>
      </c>
      <c r="D2078" s="248"/>
      <c r="E2078" s="248"/>
      <c r="F2078" s="248"/>
      <c r="G2078" s="248"/>
      <c r="H2078" s="248"/>
      <c r="I2078" s="248"/>
      <c r="J2078" s="121"/>
      <c r="K2078" s="122" t="s">
        <v>295</v>
      </c>
    </row>
    <row r="2079" spans="3:11" ht="13.5">
      <c r="C2079" s="83" t="s">
        <v>5</v>
      </c>
      <c r="D2079" s="248"/>
      <c r="E2079" s="248"/>
      <c r="F2079" s="248"/>
      <c r="G2079" s="248"/>
      <c r="H2079" s="248"/>
      <c r="I2079" s="248"/>
      <c r="J2079" s="121"/>
      <c r="K2079" s="122" t="s">
        <v>295</v>
      </c>
    </row>
    <row r="2080" spans="3:11" ht="25.5" customHeight="1">
      <c r="C2080" s="83" t="s">
        <v>6</v>
      </c>
      <c r="D2080" s="251" t="s">
        <v>359</v>
      </c>
      <c r="E2080" s="252"/>
      <c r="F2080" s="252"/>
      <c r="G2080" s="252"/>
      <c r="H2080" s="252"/>
      <c r="I2080" s="252"/>
      <c r="J2080" s="121"/>
      <c r="K2080" s="122" t="s">
        <v>295</v>
      </c>
    </row>
    <row r="2081" spans="3:11" ht="25.5" customHeight="1">
      <c r="C2081" s="83" t="s">
        <v>7</v>
      </c>
      <c r="D2081" s="247" t="s">
        <v>377</v>
      </c>
      <c r="E2081" s="247"/>
      <c r="F2081" s="247"/>
      <c r="G2081" s="247"/>
      <c r="H2081" s="247"/>
      <c r="I2081" s="247"/>
      <c r="J2081" s="121" t="s">
        <v>365</v>
      </c>
      <c r="K2081" s="122"/>
    </row>
    <row r="2082" spans="3:11" ht="13.5">
      <c r="C2082" s="83" t="s">
        <v>8</v>
      </c>
      <c r="D2082" s="248"/>
      <c r="E2082" s="248"/>
      <c r="F2082" s="248"/>
      <c r="G2082" s="248"/>
      <c r="H2082" s="248"/>
      <c r="I2082" s="248"/>
      <c r="J2082" s="121"/>
      <c r="K2082" s="122" t="s">
        <v>295</v>
      </c>
    </row>
    <row r="2083" spans="3:11" ht="25.5" customHeight="1">
      <c r="C2083" s="83" t="s">
        <v>9</v>
      </c>
      <c r="D2083" s="247" t="s">
        <v>386</v>
      </c>
      <c r="E2083" s="247"/>
      <c r="F2083" s="247"/>
      <c r="G2083" s="247"/>
      <c r="H2083" s="247"/>
      <c r="I2083" s="247"/>
      <c r="J2083" s="121"/>
      <c r="K2083" s="122" t="s">
        <v>295</v>
      </c>
    </row>
    <row r="2084" spans="3:11" ht="13.5">
      <c r="C2084" s="83" t="s">
        <v>10</v>
      </c>
      <c r="D2084" s="253"/>
      <c r="E2084" s="253"/>
      <c r="F2084" s="253"/>
      <c r="G2084" s="253"/>
      <c r="H2084" s="253"/>
      <c r="I2084" s="253"/>
      <c r="J2084" s="121"/>
      <c r="K2084" s="122" t="s">
        <v>295</v>
      </c>
    </row>
    <row r="2085" spans="3:11" ht="13.5">
      <c r="C2085" s="83" t="s">
        <v>11</v>
      </c>
      <c r="D2085" s="248" t="s">
        <v>478</v>
      </c>
      <c r="E2085" s="248"/>
      <c r="F2085" s="248"/>
      <c r="G2085" s="248"/>
      <c r="H2085" s="248"/>
      <c r="I2085" s="248"/>
      <c r="J2085" s="121"/>
      <c r="K2085" s="122" t="s">
        <v>295</v>
      </c>
    </row>
    <row r="2086" spans="3:11" ht="25.5" customHeight="1">
      <c r="C2086" s="83" t="s">
        <v>12</v>
      </c>
      <c r="D2086" s="247" t="s">
        <v>414</v>
      </c>
      <c r="E2086" s="247"/>
      <c r="F2086" s="247"/>
      <c r="G2086" s="247"/>
      <c r="H2086" s="247"/>
      <c r="I2086" s="247"/>
      <c r="J2086" s="121"/>
      <c r="K2086" s="122" t="s">
        <v>295</v>
      </c>
    </row>
    <row r="2087" spans="3:11" ht="13.5">
      <c r="C2087" s="83" t="s">
        <v>13</v>
      </c>
      <c r="D2087" s="248" t="s">
        <v>418</v>
      </c>
      <c r="E2087" s="248"/>
      <c r="F2087" s="248"/>
      <c r="G2087" s="248"/>
      <c r="H2087" s="248"/>
      <c r="I2087" s="248"/>
      <c r="J2087" s="121"/>
      <c r="K2087" s="122"/>
    </row>
    <row r="2088" spans="3:11" ht="13.5">
      <c r="C2088" s="83" t="s">
        <v>14</v>
      </c>
      <c r="D2088" s="249" t="s">
        <v>427</v>
      </c>
      <c r="E2088" s="249"/>
      <c r="F2088" s="249"/>
      <c r="G2088" s="249"/>
      <c r="H2088" s="249"/>
      <c r="I2088" s="249"/>
      <c r="J2088" s="121"/>
      <c r="K2088" s="122" t="s">
        <v>295</v>
      </c>
    </row>
    <row r="2089" spans="3:11" ht="13.5">
      <c r="C2089" s="83" t="s">
        <v>15</v>
      </c>
      <c r="D2089" s="248"/>
      <c r="E2089" s="248"/>
      <c r="F2089" s="248"/>
      <c r="G2089" s="248"/>
      <c r="H2089" s="248"/>
      <c r="I2089" s="248"/>
      <c r="J2089" s="121"/>
      <c r="K2089" s="122" t="s">
        <v>295</v>
      </c>
    </row>
    <row r="2090" spans="3:11" ht="13.5">
      <c r="C2090" s="83" t="s">
        <v>16</v>
      </c>
      <c r="D2090" s="249" t="s">
        <v>447</v>
      </c>
      <c r="E2090" s="249"/>
      <c r="F2090" s="249"/>
      <c r="G2090" s="249"/>
      <c r="H2090" s="249"/>
      <c r="I2090" s="249"/>
      <c r="J2090" s="121"/>
      <c r="K2090" s="122" t="s">
        <v>295</v>
      </c>
    </row>
    <row r="2091" spans="3:11" ht="13.5">
      <c r="C2091" s="97"/>
      <c r="D2091" s="250"/>
      <c r="E2091" s="250"/>
      <c r="F2091" s="250"/>
      <c r="G2091" s="250"/>
      <c r="H2091" s="250"/>
      <c r="I2091" s="250"/>
      <c r="J2091" s="100"/>
      <c r="K2091" s="102"/>
    </row>
    <row r="2092" spans="3:11" ht="13.5">
      <c r="C2092" s="1" t="s">
        <v>17</v>
      </c>
      <c r="D2092" s="233"/>
      <c r="E2092" s="233"/>
      <c r="F2092" s="233"/>
      <c r="G2092" s="233"/>
      <c r="H2092" s="233"/>
      <c r="I2092" s="233"/>
      <c r="J2092" s="6">
        <f>COUNTA(J2074:J2090)</f>
        <v>1</v>
      </c>
      <c r="K2092" s="16">
        <f>COUNTA(K2074:K2090)</f>
        <v>14</v>
      </c>
    </row>
    <row r="2093" spans="3:11" ht="13.5">
      <c r="C2093" s="19"/>
      <c r="D2093" s="218"/>
      <c r="E2093" s="218"/>
      <c r="F2093" s="218"/>
      <c r="G2093" s="218"/>
      <c r="H2093" s="218"/>
      <c r="I2093" s="218"/>
      <c r="J2093" s="20"/>
      <c r="K2093" s="20"/>
    </row>
    <row r="2094" spans="3:11" ht="13.5">
      <c r="C2094" s="19"/>
      <c r="D2094" s="218"/>
      <c r="E2094" s="218"/>
      <c r="F2094" s="218"/>
      <c r="G2094" s="218"/>
      <c r="H2094" s="218"/>
      <c r="I2094" s="218"/>
      <c r="J2094" s="226" t="s">
        <v>506</v>
      </c>
      <c r="K2094" s="20"/>
    </row>
    <row r="2095" spans="3:11" ht="13.5">
      <c r="C2095" s="19"/>
      <c r="D2095" s="218"/>
      <c r="E2095" s="218"/>
      <c r="F2095" s="218"/>
      <c r="G2095" s="218"/>
      <c r="H2095" s="218"/>
      <c r="I2095" s="218"/>
      <c r="J2095" s="20"/>
      <c r="K2095" s="20"/>
    </row>
    <row r="2097" spans="3:7" ht="13.5">
      <c r="C2097" s="232" t="s">
        <v>287</v>
      </c>
      <c r="D2097" s="232"/>
      <c r="E2097" s="232"/>
      <c r="F2097" s="232"/>
      <c r="G2097" s="232"/>
    </row>
    <row r="2099" spans="3:15" ht="13.5">
      <c r="C2099" s="233"/>
      <c r="D2099" s="244" t="s">
        <v>288</v>
      </c>
      <c r="E2099" s="244"/>
      <c r="F2099" s="244" t="s">
        <v>289</v>
      </c>
      <c r="G2099" s="244"/>
      <c r="H2099" s="244"/>
      <c r="I2099" s="244"/>
      <c r="J2099" s="244"/>
      <c r="K2099" s="244"/>
      <c r="L2099" s="244"/>
      <c r="M2099" s="244"/>
      <c r="N2099" s="244"/>
      <c r="O2099" s="244"/>
    </row>
    <row r="2100" spans="3:15" ht="13.5">
      <c r="C2100" s="233"/>
      <c r="D2100" s="205" t="s">
        <v>263</v>
      </c>
      <c r="E2100" s="208" t="s">
        <v>264</v>
      </c>
      <c r="F2100" s="244" t="s">
        <v>291</v>
      </c>
      <c r="G2100" s="245"/>
      <c r="H2100" s="246" t="s">
        <v>290</v>
      </c>
      <c r="I2100" s="244"/>
      <c r="J2100" s="244"/>
      <c r="K2100" s="244"/>
      <c r="L2100" s="244"/>
      <c r="M2100" s="244"/>
      <c r="N2100" s="244"/>
      <c r="O2100" s="244"/>
    </row>
    <row r="2101" spans="3:15" ht="13.5">
      <c r="C2101" s="1" t="s">
        <v>0</v>
      </c>
      <c r="D2101" s="205"/>
      <c r="E2101" s="208"/>
      <c r="F2101" s="233"/>
      <c r="G2101" s="234"/>
      <c r="H2101" s="235" t="s">
        <v>310</v>
      </c>
      <c r="I2101" s="233"/>
      <c r="J2101" s="233"/>
      <c r="K2101" s="233"/>
      <c r="L2101" s="233"/>
      <c r="M2101" s="233"/>
      <c r="N2101" s="233"/>
      <c r="O2101" s="233"/>
    </row>
    <row r="2102" spans="3:15" ht="13.5">
      <c r="C2102" s="1" t="s">
        <v>1</v>
      </c>
      <c r="D2102" s="205"/>
      <c r="E2102" s="208"/>
      <c r="F2102" s="233"/>
      <c r="G2102" s="234"/>
      <c r="H2102" s="235" t="s">
        <v>319</v>
      </c>
      <c r="I2102" s="233"/>
      <c r="J2102" s="233"/>
      <c r="K2102" s="233"/>
      <c r="L2102" s="233"/>
      <c r="M2102" s="233"/>
      <c r="N2102" s="233"/>
      <c r="O2102" s="233"/>
    </row>
    <row r="2103" spans="3:15" ht="13.5">
      <c r="C2103" s="1" t="s">
        <v>2</v>
      </c>
      <c r="D2103" s="205"/>
      <c r="E2103" s="208"/>
      <c r="F2103" s="233"/>
      <c r="G2103" s="234"/>
      <c r="H2103" s="235" t="s">
        <v>319</v>
      </c>
      <c r="I2103" s="233"/>
      <c r="J2103" s="233"/>
      <c r="K2103" s="233"/>
      <c r="L2103" s="233"/>
      <c r="M2103" s="233"/>
      <c r="N2103" s="233"/>
      <c r="O2103" s="233"/>
    </row>
    <row r="2104" spans="3:15" ht="13.5">
      <c r="C2104" s="1" t="s">
        <v>3</v>
      </c>
      <c r="D2104" s="205"/>
      <c r="E2104" s="208"/>
      <c r="F2104" s="233" t="s">
        <v>342</v>
      </c>
      <c r="G2104" s="234"/>
      <c r="H2104" s="235" t="s">
        <v>343</v>
      </c>
      <c r="I2104" s="233"/>
      <c r="J2104" s="233"/>
      <c r="K2104" s="233"/>
      <c r="L2104" s="233"/>
      <c r="M2104" s="233"/>
      <c r="N2104" s="233"/>
      <c r="O2104" s="233"/>
    </row>
    <row r="2105" spans="3:15" ht="13.5">
      <c r="C2105" s="1" t="s">
        <v>4</v>
      </c>
      <c r="D2105" s="205"/>
      <c r="E2105" s="208" t="s">
        <v>365</v>
      </c>
      <c r="F2105" s="233"/>
      <c r="G2105" s="234"/>
      <c r="H2105" s="235"/>
      <c r="I2105" s="233"/>
      <c r="J2105" s="233"/>
      <c r="K2105" s="233"/>
      <c r="L2105" s="233"/>
      <c r="M2105" s="233"/>
      <c r="N2105" s="233"/>
      <c r="O2105" s="233"/>
    </row>
    <row r="2106" spans="3:15" ht="13.5">
      <c r="C2106" s="1" t="s">
        <v>5</v>
      </c>
      <c r="D2106" s="205"/>
      <c r="E2106" s="208"/>
      <c r="F2106" s="233" t="s">
        <v>342</v>
      </c>
      <c r="G2106" s="234"/>
      <c r="H2106" s="235" t="s">
        <v>481</v>
      </c>
      <c r="I2106" s="233"/>
      <c r="J2106" s="233"/>
      <c r="K2106" s="233"/>
      <c r="L2106" s="233"/>
      <c r="M2106" s="233"/>
      <c r="N2106" s="233"/>
      <c r="O2106" s="233"/>
    </row>
    <row r="2107" spans="3:15" ht="35.25" customHeight="1">
      <c r="C2107" s="1" t="s">
        <v>6</v>
      </c>
      <c r="D2107" s="205"/>
      <c r="E2107" s="208"/>
      <c r="F2107" s="233" t="s">
        <v>342</v>
      </c>
      <c r="G2107" s="234"/>
      <c r="H2107" s="242" t="s">
        <v>360</v>
      </c>
      <c r="I2107" s="243"/>
      <c r="J2107" s="243"/>
      <c r="K2107" s="243"/>
      <c r="L2107" s="243"/>
      <c r="M2107" s="243"/>
      <c r="N2107" s="243"/>
      <c r="O2107" s="243"/>
    </row>
    <row r="2108" spans="3:15" ht="13.5">
      <c r="C2108" s="1" t="s">
        <v>7</v>
      </c>
      <c r="D2108" s="205"/>
      <c r="E2108" s="208" t="s">
        <v>365</v>
      </c>
      <c r="F2108" s="233"/>
      <c r="G2108" s="234"/>
      <c r="H2108" s="236" t="s">
        <v>378</v>
      </c>
      <c r="I2108" s="237"/>
      <c r="J2108" s="237"/>
      <c r="K2108" s="237"/>
      <c r="L2108" s="237"/>
      <c r="M2108" s="237"/>
      <c r="N2108" s="237"/>
      <c r="O2108" s="237"/>
    </row>
    <row r="2109" spans="3:15" ht="13.5">
      <c r="C2109" s="1" t="s">
        <v>8</v>
      </c>
      <c r="D2109" s="205"/>
      <c r="E2109" s="208" t="s">
        <v>365</v>
      </c>
      <c r="F2109" s="233"/>
      <c r="G2109" s="234"/>
      <c r="H2109" s="235"/>
      <c r="I2109" s="233"/>
      <c r="J2109" s="233"/>
      <c r="K2109" s="233"/>
      <c r="L2109" s="233"/>
      <c r="M2109" s="233"/>
      <c r="N2109" s="233"/>
      <c r="O2109" s="233"/>
    </row>
    <row r="2110" spans="3:15" ht="13.5">
      <c r="C2110" s="1" t="s">
        <v>9</v>
      </c>
      <c r="D2110" s="205" t="s">
        <v>365</v>
      </c>
      <c r="E2110" s="208"/>
      <c r="F2110" s="233"/>
      <c r="G2110" s="234"/>
      <c r="H2110" s="235"/>
      <c r="I2110" s="233"/>
      <c r="J2110" s="233"/>
      <c r="K2110" s="233"/>
      <c r="L2110" s="233"/>
      <c r="M2110" s="233"/>
      <c r="N2110" s="233"/>
      <c r="O2110" s="233"/>
    </row>
    <row r="2111" spans="3:15" ht="35.25" customHeight="1">
      <c r="C2111" s="1" t="s">
        <v>10</v>
      </c>
      <c r="D2111" s="205"/>
      <c r="E2111" s="208" t="s">
        <v>365</v>
      </c>
      <c r="F2111" s="233" t="s">
        <v>394</v>
      </c>
      <c r="G2111" s="234"/>
      <c r="H2111" s="240" t="s">
        <v>408</v>
      </c>
      <c r="I2111" s="241"/>
      <c r="J2111" s="241"/>
      <c r="K2111" s="241"/>
      <c r="L2111" s="241"/>
      <c r="M2111" s="241"/>
      <c r="N2111" s="241"/>
      <c r="O2111" s="241"/>
    </row>
    <row r="2112" spans="3:15" ht="25.5" customHeight="1">
      <c r="C2112" s="1" t="s">
        <v>11</v>
      </c>
      <c r="D2112" s="205"/>
      <c r="E2112" s="208" t="s">
        <v>365</v>
      </c>
      <c r="F2112" s="233" t="s">
        <v>448</v>
      </c>
      <c r="G2112" s="234"/>
      <c r="H2112" s="242" t="s">
        <v>479</v>
      </c>
      <c r="I2112" s="241"/>
      <c r="J2112" s="241"/>
      <c r="K2112" s="241"/>
      <c r="L2112" s="241"/>
      <c r="M2112" s="241"/>
      <c r="N2112" s="241"/>
      <c r="O2112" s="241"/>
    </row>
    <row r="2113" spans="3:15" ht="13.5">
      <c r="C2113" s="1" t="s">
        <v>12</v>
      </c>
      <c r="D2113" s="205"/>
      <c r="E2113" s="208"/>
      <c r="F2113" s="233"/>
      <c r="G2113" s="234"/>
      <c r="H2113" s="236" t="s">
        <v>415</v>
      </c>
      <c r="I2113" s="237"/>
      <c r="J2113" s="237"/>
      <c r="K2113" s="237"/>
      <c r="L2113" s="237"/>
      <c r="M2113" s="237"/>
      <c r="N2113" s="237"/>
      <c r="O2113" s="237"/>
    </row>
    <row r="2114" spans="3:15" ht="13.5">
      <c r="C2114" s="1" t="s">
        <v>13</v>
      </c>
      <c r="D2114" s="205"/>
      <c r="E2114" s="208"/>
      <c r="F2114" s="233"/>
      <c r="G2114" s="234"/>
      <c r="H2114" s="235"/>
      <c r="I2114" s="233"/>
      <c r="J2114" s="233"/>
      <c r="K2114" s="233"/>
      <c r="L2114" s="233"/>
      <c r="M2114" s="233"/>
      <c r="N2114" s="233"/>
      <c r="O2114" s="233"/>
    </row>
    <row r="2115" spans="3:15" ht="36.75" customHeight="1">
      <c r="C2115" s="1" t="s">
        <v>14</v>
      </c>
      <c r="D2115" s="205"/>
      <c r="E2115" s="208" t="s">
        <v>365</v>
      </c>
      <c r="F2115" s="233"/>
      <c r="G2115" s="234"/>
      <c r="H2115" s="238" t="s">
        <v>449</v>
      </c>
      <c r="I2115" s="239"/>
      <c r="J2115" s="239"/>
      <c r="K2115" s="239"/>
      <c r="L2115" s="239"/>
      <c r="M2115" s="239"/>
      <c r="N2115" s="239"/>
      <c r="O2115" s="239"/>
    </row>
    <row r="2116" spans="3:15" ht="13.5">
      <c r="C2116" s="1" t="s">
        <v>15</v>
      </c>
      <c r="D2116" s="205"/>
      <c r="E2116" s="208"/>
      <c r="F2116" s="233"/>
      <c r="G2116" s="234"/>
      <c r="H2116" s="235"/>
      <c r="I2116" s="233"/>
      <c r="J2116" s="233"/>
      <c r="K2116" s="233"/>
      <c r="L2116" s="233"/>
      <c r="M2116" s="233"/>
      <c r="N2116" s="233"/>
      <c r="O2116" s="233"/>
    </row>
    <row r="2117" spans="3:15" ht="13.5">
      <c r="C2117" s="1" t="s">
        <v>16</v>
      </c>
      <c r="D2117" s="205"/>
      <c r="E2117" s="208"/>
      <c r="F2117" s="233"/>
      <c r="G2117" s="234"/>
      <c r="H2117" s="235"/>
      <c r="I2117" s="233"/>
      <c r="J2117" s="233"/>
      <c r="K2117" s="233"/>
      <c r="L2117" s="233"/>
      <c r="M2117" s="233"/>
      <c r="N2117" s="233"/>
      <c r="O2117" s="233"/>
    </row>
    <row r="2118" spans="3:15" ht="13.5">
      <c r="C2118" s="1"/>
      <c r="D2118" s="33"/>
      <c r="E2118" s="35"/>
      <c r="F2118" s="233"/>
      <c r="G2118" s="234"/>
      <c r="H2118" s="235"/>
      <c r="I2118" s="233"/>
      <c r="J2118" s="233"/>
      <c r="K2118" s="233"/>
      <c r="L2118" s="233"/>
      <c r="M2118" s="233"/>
      <c r="N2118" s="233"/>
      <c r="O2118" s="233"/>
    </row>
    <row r="2119" spans="3:15" ht="13.5">
      <c r="C2119" s="1" t="s">
        <v>17</v>
      </c>
      <c r="D2119" s="6">
        <f>COUNTA(D2101:D2117)</f>
        <v>1</v>
      </c>
      <c r="E2119" s="16">
        <f>COUNTA(E2101:E2117)</f>
        <v>6</v>
      </c>
      <c r="F2119" s="233"/>
      <c r="G2119" s="234"/>
      <c r="H2119" s="235"/>
      <c r="I2119" s="233"/>
      <c r="J2119" s="233"/>
      <c r="K2119" s="233"/>
      <c r="L2119" s="233"/>
      <c r="M2119" s="233"/>
      <c r="N2119" s="233"/>
      <c r="O2119" s="233"/>
    </row>
    <row r="2174" ht="13.5">
      <c r="J2174" s="225" t="s">
        <v>507</v>
      </c>
    </row>
  </sheetData>
  <sheetProtection/>
  <mergeCells count="1032">
    <mergeCell ref="D604:I604"/>
    <mergeCell ref="J604:O604"/>
    <mergeCell ref="D605:I605"/>
    <mergeCell ref="J605:O605"/>
    <mergeCell ref="D606:I606"/>
    <mergeCell ref="J606:O606"/>
    <mergeCell ref="D9:O9"/>
    <mergeCell ref="L11:M11"/>
    <mergeCell ref="F19:H19"/>
    <mergeCell ref="I19:L19"/>
    <mergeCell ref="D603:I603"/>
    <mergeCell ref="J603:O603"/>
    <mergeCell ref="I580:K582"/>
    <mergeCell ref="I584:K586"/>
    <mergeCell ref="C600:E600"/>
    <mergeCell ref="D601:I601"/>
    <mergeCell ref="J601:O601"/>
    <mergeCell ref="D602:I602"/>
    <mergeCell ref="J602:O602"/>
    <mergeCell ref="C547:C548"/>
    <mergeCell ref="D547:D548"/>
    <mergeCell ref="E547:M547"/>
    <mergeCell ref="N547:N548"/>
    <mergeCell ref="C575:D575"/>
    <mergeCell ref="C576:C577"/>
    <mergeCell ref="D576:E576"/>
    <mergeCell ref="H172:H173"/>
    <mergeCell ref="F21:H21"/>
    <mergeCell ref="I21:L21"/>
    <mergeCell ref="G73:K73"/>
    <mergeCell ref="F93:K93"/>
    <mergeCell ref="F95:K95"/>
    <mergeCell ref="F97:K97"/>
    <mergeCell ref="C169:E169"/>
    <mergeCell ref="C171:G171"/>
    <mergeCell ref="C172:C173"/>
    <mergeCell ref="D172:D173"/>
    <mergeCell ref="E172:E173"/>
    <mergeCell ref="F172:F173"/>
    <mergeCell ref="G172:G173"/>
    <mergeCell ref="I172:I173"/>
    <mergeCell ref="J172:J173"/>
    <mergeCell ref="K172:K173"/>
    <mergeCell ref="L172:M172"/>
    <mergeCell ref="C194:G194"/>
    <mergeCell ref="C195:C196"/>
    <mergeCell ref="D195:E195"/>
    <mergeCell ref="F195:G195"/>
    <mergeCell ref="H195:I195"/>
    <mergeCell ref="J195:K195"/>
    <mergeCell ref="L195:M195"/>
    <mergeCell ref="C218:G218"/>
    <mergeCell ref="C219:C220"/>
    <mergeCell ref="D219:E219"/>
    <mergeCell ref="F219:G219"/>
    <mergeCell ref="H219:I219"/>
    <mergeCell ref="J219:K219"/>
    <mergeCell ref="C285:D285"/>
    <mergeCell ref="J303:O305"/>
    <mergeCell ref="C312:H312"/>
    <mergeCell ref="C255:E255"/>
    <mergeCell ref="C256:H256"/>
    <mergeCell ref="C257:C258"/>
    <mergeCell ref="D257:E257"/>
    <mergeCell ref="F257:G257"/>
    <mergeCell ref="H257:I257"/>
    <mergeCell ref="H364:K364"/>
    <mergeCell ref="L364:O364"/>
    <mergeCell ref="H313:I313"/>
    <mergeCell ref="J313:K313"/>
    <mergeCell ref="L313:M313"/>
    <mergeCell ref="J257:K257"/>
    <mergeCell ref="L257:M257"/>
    <mergeCell ref="N257:N258"/>
    <mergeCell ref="N313:O313"/>
    <mergeCell ref="C313:C314"/>
    <mergeCell ref="D313:E313"/>
    <mergeCell ref="F313:G313"/>
    <mergeCell ref="C387:C388"/>
    <mergeCell ref="D387:G387"/>
    <mergeCell ref="H387:K387"/>
    <mergeCell ref="C341:D341"/>
    <mergeCell ref="C363:H363"/>
    <mergeCell ref="C364:C365"/>
    <mergeCell ref="D364:G364"/>
    <mergeCell ref="C427:H427"/>
    <mergeCell ref="C428:C429"/>
    <mergeCell ref="D428:G428"/>
    <mergeCell ref="H428:K428"/>
    <mergeCell ref="L428:O428"/>
    <mergeCell ref="C451:C452"/>
    <mergeCell ref="D451:G451"/>
    <mergeCell ref="H451:K451"/>
    <mergeCell ref="C474:H474"/>
    <mergeCell ref="C475:C476"/>
    <mergeCell ref="D475:G475"/>
    <mergeCell ref="H475:K475"/>
    <mergeCell ref="C513:C514"/>
    <mergeCell ref="D513:G513"/>
    <mergeCell ref="H513:K513"/>
    <mergeCell ref="C544:H544"/>
    <mergeCell ref="C545:E545"/>
    <mergeCell ref="C546:D546"/>
    <mergeCell ref="D607:I607"/>
    <mergeCell ref="J607:O607"/>
    <mergeCell ref="D608:I608"/>
    <mergeCell ref="J608:O608"/>
    <mergeCell ref="F576:F577"/>
    <mergeCell ref="G576:G577"/>
    <mergeCell ref="I576:K578"/>
    <mergeCell ref="D609:I609"/>
    <mergeCell ref="J609:O609"/>
    <mergeCell ref="D610:I610"/>
    <mergeCell ref="J610:O610"/>
    <mergeCell ref="D611:I611"/>
    <mergeCell ref="J611:O611"/>
    <mergeCell ref="D612:I612"/>
    <mergeCell ref="J612:O612"/>
    <mergeCell ref="D613:I613"/>
    <mergeCell ref="J613:O613"/>
    <mergeCell ref="D614:I614"/>
    <mergeCell ref="J614:O614"/>
    <mergeCell ref="D615:I615"/>
    <mergeCell ref="J615:O615"/>
    <mergeCell ref="D616:I616"/>
    <mergeCell ref="J616:O616"/>
    <mergeCell ref="D617:I617"/>
    <mergeCell ref="J617:O617"/>
    <mergeCell ref="D618:I618"/>
    <mergeCell ref="J618:O618"/>
    <mergeCell ref="D620:O625"/>
    <mergeCell ref="C633:G633"/>
    <mergeCell ref="I636:L636"/>
    <mergeCell ref="I641:L641"/>
    <mergeCell ref="C670:G670"/>
    <mergeCell ref="C672:C673"/>
    <mergeCell ref="D672:D673"/>
    <mergeCell ref="E672:E673"/>
    <mergeCell ref="F672:F673"/>
    <mergeCell ref="G672:G673"/>
    <mergeCell ref="H672:H673"/>
    <mergeCell ref="I672:I673"/>
    <mergeCell ref="J672:K672"/>
    <mergeCell ref="C695:E695"/>
    <mergeCell ref="G696:K696"/>
    <mergeCell ref="G697:K697"/>
    <mergeCell ref="G698:K698"/>
    <mergeCell ref="G699:K699"/>
    <mergeCell ref="G700:K700"/>
    <mergeCell ref="G701:K701"/>
    <mergeCell ref="G702:K702"/>
    <mergeCell ref="G703:K703"/>
    <mergeCell ref="G704:K704"/>
    <mergeCell ref="G705:K705"/>
    <mergeCell ref="G706:K706"/>
    <mergeCell ref="G707:K707"/>
    <mergeCell ref="G708:K708"/>
    <mergeCell ref="G709:K709"/>
    <mergeCell ref="G710:K710"/>
    <mergeCell ref="G711:K711"/>
    <mergeCell ref="G712:K712"/>
    <mergeCell ref="G713:K713"/>
    <mergeCell ref="G714:K714"/>
    <mergeCell ref="G715:K715"/>
    <mergeCell ref="C725:G725"/>
    <mergeCell ref="C756:F756"/>
    <mergeCell ref="J757:L757"/>
    <mergeCell ref="J758:L758"/>
    <mergeCell ref="J759:L759"/>
    <mergeCell ref="J760:L760"/>
    <mergeCell ref="J761:L761"/>
    <mergeCell ref="J762:L762"/>
    <mergeCell ref="J763:L763"/>
    <mergeCell ref="J764:L764"/>
    <mergeCell ref="J765:L765"/>
    <mergeCell ref="J766:L766"/>
    <mergeCell ref="J767:L767"/>
    <mergeCell ref="J768:L768"/>
    <mergeCell ref="J769:L769"/>
    <mergeCell ref="J770:L770"/>
    <mergeCell ref="J771:L771"/>
    <mergeCell ref="J772:L772"/>
    <mergeCell ref="J773:L773"/>
    <mergeCell ref="J774:L774"/>
    <mergeCell ref="J775:L775"/>
    <mergeCell ref="J776:L776"/>
    <mergeCell ref="C779:G779"/>
    <mergeCell ref="C780:D780"/>
    <mergeCell ref="C781:C782"/>
    <mergeCell ref="D781:G781"/>
    <mergeCell ref="H781:L781"/>
    <mergeCell ref="M781:M782"/>
    <mergeCell ref="N781:O781"/>
    <mergeCell ref="F782:G782"/>
    <mergeCell ref="F783:G783"/>
    <mergeCell ref="F784:G784"/>
    <mergeCell ref="F785:G785"/>
    <mergeCell ref="F786:G786"/>
    <mergeCell ref="F787:G787"/>
    <mergeCell ref="F788:G788"/>
    <mergeCell ref="F789:G789"/>
    <mergeCell ref="F790:G790"/>
    <mergeCell ref="F791:G791"/>
    <mergeCell ref="F792:G792"/>
    <mergeCell ref="F793:G793"/>
    <mergeCell ref="F794:G794"/>
    <mergeCell ref="F795:G795"/>
    <mergeCell ref="F796:G796"/>
    <mergeCell ref="F797:G797"/>
    <mergeCell ref="F798:G798"/>
    <mergeCell ref="F799:G799"/>
    <mergeCell ref="F800:G800"/>
    <mergeCell ref="F801:G801"/>
    <mergeCell ref="C811:D811"/>
    <mergeCell ref="C812:C813"/>
    <mergeCell ref="D812:G812"/>
    <mergeCell ref="H812:L812"/>
    <mergeCell ref="M812:M813"/>
    <mergeCell ref="N812:O812"/>
    <mergeCell ref="F813:G813"/>
    <mergeCell ref="F814:G814"/>
    <mergeCell ref="F815:G815"/>
    <mergeCell ref="F816:G816"/>
    <mergeCell ref="F817:G817"/>
    <mergeCell ref="F818:G818"/>
    <mergeCell ref="F819:G819"/>
    <mergeCell ref="F820:G820"/>
    <mergeCell ref="F821:G821"/>
    <mergeCell ref="F822:G822"/>
    <mergeCell ref="F823:G823"/>
    <mergeCell ref="F824:G824"/>
    <mergeCell ref="F825:G825"/>
    <mergeCell ref="F826:G826"/>
    <mergeCell ref="F827:G827"/>
    <mergeCell ref="F828:G828"/>
    <mergeCell ref="F829:G829"/>
    <mergeCell ref="F830:G830"/>
    <mergeCell ref="F831:G831"/>
    <mergeCell ref="F832:G832"/>
    <mergeCell ref="C834:O834"/>
    <mergeCell ref="C839:D839"/>
    <mergeCell ref="C840:C841"/>
    <mergeCell ref="D840:D841"/>
    <mergeCell ref="E840:E841"/>
    <mergeCell ref="C925:F925"/>
    <mergeCell ref="C926:F926"/>
    <mergeCell ref="C927:E927"/>
    <mergeCell ref="C928:C929"/>
    <mergeCell ref="D928:H928"/>
    <mergeCell ref="I928:M928"/>
    <mergeCell ref="C949:H949"/>
    <mergeCell ref="C953:C954"/>
    <mergeCell ref="D953:H953"/>
    <mergeCell ref="I953:M953"/>
    <mergeCell ref="C974:H974"/>
    <mergeCell ref="C982:E982"/>
    <mergeCell ref="C983:C984"/>
    <mergeCell ref="D983:H983"/>
    <mergeCell ref="I983:M983"/>
    <mergeCell ref="C1004:H1004"/>
    <mergeCell ref="C1010:C1011"/>
    <mergeCell ref="D1010:H1010"/>
    <mergeCell ref="I1010:M1010"/>
    <mergeCell ref="C1039:E1039"/>
    <mergeCell ref="C1040:C1041"/>
    <mergeCell ref="D1040:H1040"/>
    <mergeCell ref="I1040:M1040"/>
    <mergeCell ref="C1065:C1066"/>
    <mergeCell ref="D1065:H1065"/>
    <mergeCell ref="I1065:M1065"/>
    <mergeCell ref="C1096:E1096"/>
    <mergeCell ref="C1097:C1098"/>
    <mergeCell ref="D1097:H1097"/>
    <mergeCell ref="I1097:M1097"/>
    <mergeCell ref="C1122:C1123"/>
    <mergeCell ref="D1122:H1122"/>
    <mergeCell ref="I1122:M1122"/>
    <mergeCell ref="C1153:C1154"/>
    <mergeCell ref="D1153:E1153"/>
    <mergeCell ref="F1153:G1153"/>
    <mergeCell ref="C1182:D1182"/>
    <mergeCell ref="C1183:C1184"/>
    <mergeCell ref="D1183:G1183"/>
    <mergeCell ref="H1183:K1183"/>
    <mergeCell ref="L1183:O1183"/>
    <mergeCell ref="P1183:P1184"/>
    <mergeCell ref="C1208:E1208"/>
    <mergeCell ref="C1209:C1210"/>
    <mergeCell ref="D1209:F1209"/>
    <mergeCell ref="G1209:G1210"/>
    <mergeCell ref="H1209:H1210"/>
    <mergeCell ref="I1209:K1209"/>
    <mergeCell ref="D1210:E1210"/>
    <mergeCell ref="D1211:E1211"/>
    <mergeCell ref="M1211:O1215"/>
    <mergeCell ref="D1212:E1212"/>
    <mergeCell ref="D1213:E1213"/>
    <mergeCell ref="D1214:E1214"/>
    <mergeCell ref="D1215:E1215"/>
    <mergeCell ref="D1216:E1216"/>
    <mergeCell ref="D1217:E1217"/>
    <mergeCell ref="D1218:E1218"/>
    <mergeCell ref="D1219:E1219"/>
    <mergeCell ref="D1220:E1220"/>
    <mergeCell ref="D1221:E1221"/>
    <mergeCell ref="D1222:E1222"/>
    <mergeCell ref="D1223:E1223"/>
    <mergeCell ref="D1224:E1224"/>
    <mergeCell ref="D1225:E1225"/>
    <mergeCell ref="D1226:E1226"/>
    <mergeCell ref="D1227:E1227"/>
    <mergeCell ref="D1228:E1228"/>
    <mergeCell ref="D1229:E1229"/>
    <mergeCell ref="C1269:C1270"/>
    <mergeCell ref="D1269:D1270"/>
    <mergeCell ref="E1269:H1269"/>
    <mergeCell ref="I1269:L1269"/>
    <mergeCell ref="M1269:P1269"/>
    <mergeCell ref="C1271:C1272"/>
    <mergeCell ref="H1271:H1272"/>
    <mergeCell ref="L1271:L1272"/>
    <mergeCell ref="P1271:P1272"/>
    <mergeCell ref="C1273:C1274"/>
    <mergeCell ref="H1273:H1274"/>
    <mergeCell ref="L1273:L1274"/>
    <mergeCell ref="P1273:P1274"/>
    <mergeCell ref="C1275:C1276"/>
    <mergeCell ref="H1275:H1276"/>
    <mergeCell ref="L1275:L1276"/>
    <mergeCell ref="P1275:P1276"/>
    <mergeCell ref="C1277:C1278"/>
    <mergeCell ref="H1277:H1278"/>
    <mergeCell ref="L1277:L1278"/>
    <mergeCell ref="P1277:P1278"/>
    <mergeCell ref="C1279:C1280"/>
    <mergeCell ref="H1279:H1280"/>
    <mergeCell ref="L1279:L1280"/>
    <mergeCell ref="P1279:P1280"/>
    <mergeCell ref="C1281:C1282"/>
    <mergeCell ref="H1281:H1282"/>
    <mergeCell ref="L1281:L1282"/>
    <mergeCell ref="P1281:P1282"/>
    <mergeCell ref="C1283:C1284"/>
    <mergeCell ref="H1283:H1284"/>
    <mergeCell ref="L1283:L1284"/>
    <mergeCell ref="P1283:P1284"/>
    <mergeCell ref="C1285:C1286"/>
    <mergeCell ref="H1285:H1286"/>
    <mergeCell ref="L1285:L1286"/>
    <mergeCell ref="P1285:P1286"/>
    <mergeCell ref="C1287:C1288"/>
    <mergeCell ref="H1287:H1288"/>
    <mergeCell ref="L1287:L1288"/>
    <mergeCell ref="P1287:P1288"/>
    <mergeCell ref="C1289:C1290"/>
    <mergeCell ref="H1289:H1290"/>
    <mergeCell ref="L1289:L1290"/>
    <mergeCell ref="P1289:P1290"/>
    <mergeCell ref="C1291:C1292"/>
    <mergeCell ref="H1291:H1292"/>
    <mergeCell ref="L1291:L1292"/>
    <mergeCell ref="P1291:P1292"/>
    <mergeCell ref="C1293:C1294"/>
    <mergeCell ref="H1293:H1294"/>
    <mergeCell ref="L1293:L1294"/>
    <mergeCell ref="P1293:P1294"/>
    <mergeCell ref="C1295:C1296"/>
    <mergeCell ref="H1295:H1296"/>
    <mergeCell ref="L1295:L1296"/>
    <mergeCell ref="P1295:P1296"/>
    <mergeCell ref="C1297:C1298"/>
    <mergeCell ref="H1297:H1298"/>
    <mergeCell ref="L1297:L1298"/>
    <mergeCell ref="P1297:P1298"/>
    <mergeCell ref="C1299:C1300"/>
    <mergeCell ref="H1299:H1300"/>
    <mergeCell ref="L1299:L1300"/>
    <mergeCell ref="P1299:P1300"/>
    <mergeCell ref="C1301:C1302"/>
    <mergeCell ref="H1301:H1302"/>
    <mergeCell ref="L1301:L1302"/>
    <mergeCell ref="P1301:P1302"/>
    <mergeCell ref="C1303:C1304"/>
    <mergeCell ref="H1303:H1304"/>
    <mergeCell ref="L1303:L1304"/>
    <mergeCell ref="P1303:P1304"/>
    <mergeCell ref="C1306:C1307"/>
    <mergeCell ref="H1306:H1307"/>
    <mergeCell ref="L1306:L1307"/>
    <mergeCell ref="P1306:P1307"/>
    <mergeCell ref="C1311:C1312"/>
    <mergeCell ref="D1311:D1312"/>
    <mergeCell ref="E1311:H1311"/>
    <mergeCell ref="I1311:L1311"/>
    <mergeCell ref="C1313:C1314"/>
    <mergeCell ref="H1313:H1314"/>
    <mergeCell ref="L1313:L1314"/>
    <mergeCell ref="C1315:C1316"/>
    <mergeCell ref="H1315:H1316"/>
    <mergeCell ref="L1315:L1316"/>
    <mergeCell ref="C1317:C1318"/>
    <mergeCell ref="H1317:H1318"/>
    <mergeCell ref="L1317:L1318"/>
    <mergeCell ref="C1319:C1320"/>
    <mergeCell ref="H1319:H1320"/>
    <mergeCell ref="L1319:L1320"/>
    <mergeCell ref="C1321:C1322"/>
    <mergeCell ref="H1321:H1322"/>
    <mergeCell ref="L1321:L1322"/>
    <mergeCell ref="C1323:C1324"/>
    <mergeCell ref="H1323:H1324"/>
    <mergeCell ref="L1323:L1324"/>
    <mergeCell ref="C1325:C1326"/>
    <mergeCell ref="H1325:H1326"/>
    <mergeCell ref="L1325:L1326"/>
    <mergeCell ref="C1327:C1328"/>
    <mergeCell ref="H1327:H1328"/>
    <mergeCell ref="L1327:L1328"/>
    <mergeCell ref="C1329:C1330"/>
    <mergeCell ref="H1329:H1330"/>
    <mergeCell ref="L1329:L1330"/>
    <mergeCell ref="C1331:C1332"/>
    <mergeCell ref="H1331:H1332"/>
    <mergeCell ref="L1331:L1332"/>
    <mergeCell ref="C1333:C1334"/>
    <mergeCell ref="H1333:H1334"/>
    <mergeCell ref="L1333:L1334"/>
    <mergeCell ref="C1335:C1336"/>
    <mergeCell ref="H1335:H1336"/>
    <mergeCell ref="L1335:L1336"/>
    <mergeCell ref="C1337:C1338"/>
    <mergeCell ref="H1337:H1338"/>
    <mergeCell ref="L1337:L1338"/>
    <mergeCell ref="C1339:C1340"/>
    <mergeCell ref="H1339:H1340"/>
    <mergeCell ref="L1339:L1340"/>
    <mergeCell ref="C1341:C1342"/>
    <mergeCell ref="H1341:H1342"/>
    <mergeCell ref="L1341:L1342"/>
    <mergeCell ref="C1343:C1344"/>
    <mergeCell ref="H1343:H1344"/>
    <mergeCell ref="L1343:L1344"/>
    <mergeCell ref="C1345:C1346"/>
    <mergeCell ref="H1345:H1346"/>
    <mergeCell ref="L1345:L1346"/>
    <mergeCell ref="C1348:C1349"/>
    <mergeCell ref="H1348:H1349"/>
    <mergeCell ref="L1348:L1349"/>
    <mergeCell ref="C1354:D1354"/>
    <mergeCell ref="C1355:C1356"/>
    <mergeCell ref="D1355:D1356"/>
    <mergeCell ref="E1355:H1355"/>
    <mergeCell ref="I1355:L1355"/>
    <mergeCell ref="M1355:P1355"/>
    <mergeCell ref="C1357:C1358"/>
    <mergeCell ref="H1357:H1358"/>
    <mergeCell ref="L1357:L1358"/>
    <mergeCell ref="P1357:P1358"/>
    <mergeCell ref="C1359:C1360"/>
    <mergeCell ref="H1359:H1360"/>
    <mergeCell ref="L1359:L1360"/>
    <mergeCell ref="P1359:P1360"/>
    <mergeCell ref="C1361:C1362"/>
    <mergeCell ref="H1361:H1362"/>
    <mergeCell ref="L1361:L1362"/>
    <mergeCell ref="P1361:P1362"/>
    <mergeCell ref="C1363:C1364"/>
    <mergeCell ref="H1363:H1364"/>
    <mergeCell ref="L1363:L1364"/>
    <mergeCell ref="P1363:P1364"/>
    <mergeCell ref="C1365:C1366"/>
    <mergeCell ref="H1365:H1366"/>
    <mergeCell ref="L1365:L1366"/>
    <mergeCell ref="P1365:P1366"/>
    <mergeCell ref="C1367:C1368"/>
    <mergeCell ref="H1367:H1368"/>
    <mergeCell ref="L1367:L1368"/>
    <mergeCell ref="P1367:P1368"/>
    <mergeCell ref="C1369:C1370"/>
    <mergeCell ref="H1369:H1370"/>
    <mergeCell ref="L1369:L1370"/>
    <mergeCell ref="P1369:P1370"/>
    <mergeCell ref="C1371:C1372"/>
    <mergeCell ref="H1371:H1372"/>
    <mergeCell ref="L1371:L1372"/>
    <mergeCell ref="P1371:P1372"/>
    <mergeCell ref="C1373:C1374"/>
    <mergeCell ref="H1373:H1374"/>
    <mergeCell ref="L1373:L1374"/>
    <mergeCell ref="P1373:P1374"/>
    <mergeCell ref="C1375:C1376"/>
    <mergeCell ref="H1375:H1376"/>
    <mergeCell ref="L1375:L1376"/>
    <mergeCell ref="P1375:P1376"/>
    <mergeCell ref="C1377:C1378"/>
    <mergeCell ref="H1377:H1378"/>
    <mergeCell ref="L1377:L1378"/>
    <mergeCell ref="P1377:P1378"/>
    <mergeCell ref="C1379:C1380"/>
    <mergeCell ref="H1379:H1380"/>
    <mergeCell ref="L1379:L1380"/>
    <mergeCell ref="P1379:P1380"/>
    <mergeCell ref="C1381:C1382"/>
    <mergeCell ref="H1381:H1382"/>
    <mergeCell ref="L1381:L1382"/>
    <mergeCell ref="P1381:P1382"/>
    <mergeCell ref="C1383:C1384"/>
    <mergeCell ref="H1383:H1384"/>
    <mergeCell ref="L1383:L1384"/>
    <mergeCell ref="P1383:P1384"/>
    <mergeCell ref="C1385:C1386"/>
    <mergeCell ref="H1385:H1386"/>
    <mergeCell ref="L1385:L1386"/>
    <mergeCell ref="P1385:P1386"/>
    <mergeCell ref="C1387:C1388"/>
    <mergeCell ref="H1387:H1388"/>
    <mergeCell ref="L1387:L1388"/>
    <mergeCell ref="P1387:P1388"/>
    <mergeCell ref="C1389:C1390"/>
    <mergeCell ref="H1389:H1390"/>
    <mergeCell ref="L1389:L1390"/>
    <mergeCell ref="P1389:P1390"/>
    <mergeCell ref="C1392:C1393"/>
    <mergeCell ref="H1392:H1393"/>
    <mergeCell ref="L1392:L1393"/>
    <mergeCell ref="P1392:P1393"/>
    <mergeCell ref="C1399:C1400"/>
    <mergeCell ref="D1399:D1400"/>
    <mergeCell ref="E1399:H1399"/>
    <mergeCell ref="I1399:L1399"/>
    <mergeCell ref="C1401:C1402"/>
    <mergeCell ref="H1401:H1402"/>
    <mergeCell ref="C1403:C1404"/>
    <mergeCell ref="H1403:H1404"/>
    <mergeCell ref="C1405:C1406"/>
    <mergeCell ref="H1405:H1406"/>
    <mergeCell ref="C1407:C1408"/>
    <mergeCell ref="H1407:H1408"/>
    <mergeCell ref="C1409:C1410"/>
    <mergeCell ref="H1409:H1410"/>
    <mergeCell ref="C1411:C1412"/>
    <mergeCell ref="H1411:H1412"/>
    <mergeCell ref="C1413:C1414"/>
    <mergeCell ref="H1413:H1414"/>
    <mergeCell ref="C1415:C1416"/>
    <mergeCell ref="H1415:H1416"/>
    <mergeCell ref="C1417:C1418"/>
    <mergeCell ref="H1417:H1418"/>
    <mergeCell ref="C1419:C1420"/>
    <mergeCell ref="H1419:H1420"/>
    <mergeCell ref="C1421:C1422"/>
    <mergeCell ref="H1421:H1422"/>
    <mergeCell ref="C1423:C1424"/>
    <mergeCell ref="H1423:H1424"/>
    <mergeCell ref="C1425:C1426"/>
    <mergeCell ref="H1425:H1426"/>
    <mergeCell ref="C1427:C1428"/>
    <mergeCell ref="H1427:H1428"/>
    <mergeCell ref="C1429:C1430"/>
    <mergeCell ref="H1429:H1430"/>
    <mergeCell ref="C1431:C1432"/>
    <mergeCell ref="H1431:H1432"/>
    <mergeCell ref="C1433:C1434"/>
    <mergeCell ref="H1433:H1434"/>
    <mergeCell ref="C1436:C1437"/>
    <mergeCell ref="H1436:H1437"/>
    <mergeCell ref="C1440:G1440"/>
    <mergeCell ref="C1441:D1441"/>
    <mergeCell ref="C1442:C1443"/>
    <mergeCell ref="D1442:D1443"/>
    <mergeCell ref="E1442:F1442"/>
    <mergeCell ref="G1442:H1442"/>
    <mergeCell ref="I1442:J1442"/>
    <mergeCell ref="K1442:L1442"/>
    <mergeCell ref="C1467:D1467"/>
    <mergeCell ref="C1468:C1469"/>
    <mergeCell ref="D1468:D1469"/>
    <mergeCell ref="E1468:F1468"/>
    <mergeCell ref="G1468:H1468"/>
    <mergeCell ref="I1468:J1468"/>
    <mergeCell ref="K1468:L1468"/>
    <mergeCell ref="C1493:D1493"/>
    <mergeCell ref="C1494:C1495"/>
    <mergeCell ref="D1494:D1495"/>
    <mergeCell ref="E1494:F1494"/>
    <mergeCell ref="G1494:H1494"/>
    <mergeCell ref="I1494:J1494"/>
    <mergeCell ref="K1494:L1494"/>
    <mergeCell ref="C1526:D1526"/>
    <mergeCell ref="C1527:C1528"/>
    <mergeCell ref="D1527:D1528"/>
    <mergeCell ref="E1527:F1527"/>
    <mergeCell ref="G1527:H1527"/>
    <mergeCell ref="I1527:J1527"/>
    <mergeCell ref="K1527:L1527"/>
    <mergeCell ref="C1552:D1552"/>
    <mergeCell ref="C1553:C1554"/>
    <mergeCell ref="D1553:D1554"/>
    <mergeCell ref="E1553:F1553"/>
    <mergeCell ref="G1553:H1553"/>
    <mergeCell ref="I1553:J1553"/>
    <mergeCell ref="K1553:L1553"/>
    <mergeCell ref="C1578:D1578"/>
    <mergeCell ref="C1612:E1612"/>
    <mergeCell ref="C1613:C1615"/>
    <mergeCell ref="D1613:G1613"/>
    <mergeCell ref="H1613:K1613"/>
    <mergeCell ref="L1613:O1613"/>
    <mergeCell ref="D1614:E1614"/>
    <mergeCell ref="F1614:G1614"/>
    <mergeCell ref="H1614:I1614"/>
    <mergeCell ref="J1614:K1614"/>
    <mergeCell ref="L1614:M1614"/>
    <mergeCell ref="N1614:O1614"/>
    <mergeCell ref="C1636:I1636"/>
    <mergeCell ref="C1643:F1643"/>
    <mergeCell ref="C1644:E1644"/>
    <mergeCell ref="C1646:C1647"/>
    <mergeCell ref="D1646:E1646"/>
    <mergeCell ref="F1646:P1646"/>
    <mergeCell ref="C1669:F1669"/>
    <mergeCell ref="D1670:J1670"/>
    <mergeCell ref="K1670:P1670"/>
    <mergeCell ref="D1671:J1671"/>
    <mergeCell ref="K1671:P1671"/>
    <mergeCell ref="D1672:J1672"/>
    <mergeCell ref="K1672:P1672"/>
    <mergeCell ref="D1673:J1673"/>
    <mergeCell ref="K1673:P1673"/>
    <mergeCell ref="D1674:J1674"/>
    <mergeCell ref="K1674:P1674"/>
    <mergeCell ref="D1675:J1675"/>
    <mergeCell ref="K1675:P1675"/>
    <mergeCell ref="D1676:J1676"/>
    <mergeCell ref="K1676:P1676"/>
    <mergeCell ref="D1677:J1677"/>
    <mergeCell ref="K1677:P1677"/>
    <mergeCell ref="D1678:J1678"/>
    <mergeCell ref="K1678:P1678"/>
    <mergeCell ref="D1679:J1679"/>
    <mergeCell ref="K1679:P1679"/>
    <mergeCell ref="D1680:J1680"/>
    <mergeCell ref="K1680:P1680"/>
    <mergeCell ref="D1681:J1681"/>
    <mergeCell ref="K1681:P1681"/>
    <mergeCell ref="D1682:J1682"/>
    <mergeCell ref="K1682:P1682"/>
    <mergeCell ref="D1683:J1683"/>
    <mergeCell ref="K1683:P1683"/>
    <mergeCell ref="D1684:J1684"/>
    <mergeCell ref="K1684:P1684"/>
    <mergeCell ref="D1685:J1685"/>
    <mergeCell ref="K1685:P1685"/>
    <mergeCell ref="D1686:J1686"/>
    <mergeCell ref="K1686:P1686"/>
    <mergeCell ref="D1687:J1687"/>
    <mergeCell ref="K1687:P1687"/>
    <mergeCell ref="C1697:E1697"/>
    <mergeCell ref="D1698:J1698"/>
    <mergeCell ref="K1698:P1698"/>
    <mergeCell ref="D1699:J1699"/>
    <mergeCell ref="K1699:P1699"/>
    <mergeCell ref="D1700:J1700"/>
    <mergeCell ref="K1700:P1700"/>
    <mergeCell ref="D1701:J1701"/>
    <mergeCell ref="K1701:P1701"/>
    <mergeCell ref="D1702:J1702"/>
    <mergeCell ref="K1702:P1702"/>
    <mergeCell ref="D1703:J1703"/>
    <mergeCell ref="K1703:P1703"/>
    <mergeCell ref="D1704:J1704"/>
    <mergeCell ref="K1704:P1704"/>
    <mergeCell ref="D1705:J1705"/>
    <mergeCell ref="K1705:P1705"/>
    <mergeCell ref="D1706:J1706"/>
    <mergeCell ref="K1706:P1706"/>
    <mergeCell ref="D1707:J1707"/>
    <mergeCell ref="K1707:P1707"/>
    <mergeCell ref="D1708:J1708"/>
    <mergeCell ref="K1708:P1708"/>
    <mergeCell ref="D1709:J1709"/>
    <mergeCell ref="K1709:P1709"/>
    <mergeCell ref="D1710:J1710"/>
    <mergeCell ref="K1710:P1710"/>
    <mergeCell ref="D1711:J1711"/>
    <mergeCell ref="K1711:P1711"/>
    <mergeCell ref="D1712:J1712"/>
    <mergeCell ref="K1712:P1712"/>
    <mergeCell ref="D1713:J1713"/>
    <mergeCell ref="K1713:P1713"/>
    <mergeCell ref="D1714:J1714"/>
    <mergeCell ref="K1714:P1714"/>
    <mergeCell ref="D1715:J1715"/>
    <mergeCell ref="K1715:P1715"/>
    <mergeCell ref="C1732:E1732"/>
    <mergeCell ref="C1733:C1734"/>
    <mergeCell ref="D1733:F1733"/>
    <mergeCell ref="G1733:I1734"/>
    <mergeCell ref="J1733:L1734"/>
    <mergeCell ref="G1735:I1735"/>
    <mergeCell ref="J1735:L1735"/>
    <mergeCell ref="G1736:I1736"/>
    <mergeCell ref="J1736:L1736"/>
    <mergeCell ref="G1737:I1737"/>
    <mergeCell ref="J1737:L1737"/>
    <mergeCell ref="G1738:I1738"/>
    <mergeCell ref="J1738:L1738"/>
    <mergeCell ref="G1739:I1739"/>
    <mergeCell ref="J1739:L1739"/>
    <mergeCell ref="G1740:I1740"/>
    <mergeCell ref="J1740:L1740"/>
    <mergeCell ref="G1741:I1741"/>
    <mergeCell ref="J1741:L1741"/>
    <mergeCell ref="G1742:I1742"/>
    <mergeCell ref="J1742:L1742"/>
    <mergeCell ref="G1743:I1743"/>
    <mergeCell ref="J1743:L1743"/>
    <mergeCell ref="G1744:I1744"/>
    <mergeCell ref="J1744:L1744"/>
    <mergeCell ref="G1745:I1745"/>
    <mergeCell ref="J1745:L1745"/>
    <mergeCell ref="G1746:I1746"/>
    <mergeCell ref="J1746:L1746"/>
    <mergeCell ref="G1747:I1747"/>
    <mergeCell ref="J1747:L1747"/>
    <mergeCell ref="G1748:I1748"/>
    <mergeCell ref="J1748:L1748"/>
    <mergeCell ref="G1749:I1749"/>
    <mergeCell ref="J1749:L1749"/>
    <mergeCell ref="G1750:I1750"/>
    <mergeCell ref="J1750:L1750"/>
    <mergeCell ref="G1751:I1751"/>
    <mergeCell ref="J1751:L1751"/>
    <mergeCell ref="C1753:F1753"/>
    <mergeCell ref="C1780:E1780"/>
    <mergeCell ref="C1781:E1781"/>
    <mergeCell ref="C1782:C1783"/>
    <mergeCell ref="D1782:E1782"/>
    <mergeCell ref="F1782:M1782"/>
    <mergeCell ref="I1783:M1783"/>
    <mergeCell ref="I1784:M1784"/>
    <mergeCell ref="I1785:M1785"/>
    <mergeCell ref="I1786:M1786"/>
    <mergeCell ref="I1787:M1787"/>
    <mergeCell ref="I1788:M1788"/>
    <mergeCell ref="I1789:M1789"/>
    <mergeCell ref="I1790:M1790"/>
    <mergeCell ref="I1791:M1791"/>
    <mergeCell ref="I1792:M1792"/>
    <mergeCell ref="I1793:M1793"/>
    <mergeCell ref="I1794:M1794"/>
    <mergeCell ref="I1795:M1795"/>
    <mergeCell ref="I1796:M1796"/>
    <mergeCell ref="I1797:M1797"/>
    <mergeCell ref="I1798:M1798"/>
    <mergeCell ref="I1799:M1799"/>
    <mergeCell ref="I1800:M1800"/>
    <mergeCell ref="I1801:M1801"/>
    <mergeCell ref="I1802:M1802"/>
    <mergeCell ref="C1820:E1820"/>
    <mergeCell ref="C1821:C1822"/>
    <mergeCell ref="D1821:D1822"/>
    <mergeCell ref="E1821:E1822"/>
    <mergeCell ref="F1821:F1822"/>
    <mergeCell ref="G1821:K1822"/>
    <mergeCell ref="G1823:K1823"/>
    <mergeCell ref="G1824:K1824"/>
    <mergeCell ref="G1825:K1825"/>
    <mergeCell ref="G1826:K1826"/>
    <mergeCell ref="G1827:K1827"/>
    <mergeCell ref="G1828:K1828"/>
    <mergeCell ref="G1829:K1829"/>
    <mergeCell ref="G1830:K1830"/>
    <mergeCell ref="G1831:K1831"/>
    <mergeCell ref="G1832:K1832"/>
    <mergeCell ref="G1833:K1833"/>
    <mergeCell ref="G1834:K1834"/>
    <mergeCell ref="G1835:K1835"/>
    <mergeCell ref="G1836:K1836"/>
    <mergeCell ref="G1837:K1837"/>
    <mergeCell ref="G1838:K1838"/>
    <mergeCell ref="G1839:K1839"/>
    <mergeCell ref="G1840:K1840"/>
    <mergeCell ref="G1841:K1841"/>
    <mergeCell ref="C1857:F1857"/>
    <mergeCell ref="C1883:F1883"/>
    <mergeCell ref="C1885:C1886"/>
    <mergeCell ref="D1885:D1886"/>
    <mergeCell ref="E1885:E1886"/>
    <mergeCell ref="F1885:F1886"/>
    <mergeCell ref="G1885:I1886"/>
    <mergeCell ref="G1887:I1887"/>
    <mergeCell ref="G1888:I1888"/>
    <mergeCell ref="G1889:I1889"/>
    <mergeCell ref="G1890:I1890"/>
    <mergeCell ref="G1891:I1891"/>
    <mergeCell ref="G1892:I1892"/>
    <mergeCell ref="G1893:I1893"/>
    <mergeCell ref="G1894:I1894"/>
    <mergeCell ref="G1895:I1895"/>
    <mergeCell ref="G1896:I1896"/>
    <mergeCell ref="G1897:I1897"/>
    <mergeCell ref="G1898:I1898"/>
    <mergeCell ref="G1899:I1899"/>
    <mergeCell ref="G1900:I1900"/>
    <mergeCell ref="G1901:I1901"/>
    <mergeCell ref="G1902:I1902"/>
    <mergeCell ref="G1903:I1903"/>
    <mergeCell ref="G1904:I1904"/>
    <mergeCell ref="G1905:I1905"/>
    <mergeCell ref="C1910:F1910"/>
    <mergeCell ref="C1912:E1912"/>
    <mergeCell ref="C1913:C1914"/>
    <mergeCell ref="D1913:E1913"/>
    <mergeCell ref="F1913:J1913"/>
    <mergeCell ref="K1913:M1914"/>
    <mergeCell ref="N1913:O1913"/>
    <mergeCell ref="I1914:J1914"/>
    <mergeCell ref="I1915:J1915"/>
    <mergeCell ref="K1915:M1915"/>
    <mergeCell ref="I1916:J1916"/>
    <mergeCell ref="K1916:M1916"/>
    <mergeCell ref="I1917:J1917"/>
    <mergeCell ref="K1917:M1917"/>
    <mergeCell ref="I1918:J1918"/>
    <mergeCell ref="K1918:M1918"/>
    <mergeCell ref="I1919:J1919"/>
    <mergeCell ref="K1919:M1919"/>
    <mergeCell ref="I1920:J1920"/>
    <mergeCell ref="K1920:M1920"/>
    <mergeCell ref="I1921:J1921"/>
    <mergeCell ref="K1921:M1921"/>
    <mergeCell ref="I1922:J1922"/>
    <mergeCell ref="K1922:M1922"/>
    <mergeCell ref="I1923:J1923"/>
    <mergeCell ref="K1923:M1923"/>
    <mergeCell ref="I1924:J1924"/>
    <mergeCell ref="K1924:M1924"/>
    <mergeCell ref="I1925:J1925"/>
    <mergeCell ref="K1925:M1925"/>
    <mergeCell ref="I1926:J1926"/>
    <mergeCell ref="K1926:M1926"/>
    <mergeCell ref="I1927:J1927"/>
    <mergeCell ref="K1927:M1927"/>
    <mergeCell ref="I1928:J1928"/>
    <mergeCell ref="K1928:M1928"/>
    <mergeCell ref="I1929:J1929"/>
    <mergeCell ref="K1929:M1929"/>
    <mergeCell ref="I1930:J1930"/>
    <mergeCell ref="K1930:M1930"/>
    <mergeCell ref="I1931:J1931"/>
    <mergeCell ref="K1931:M1931"/>
    <mergeCell ref="I1932:J1932"/>
    <mergeCell ref="K1932:M1932"/>
    <mergeCell ref="I1933:J1933"/>
    <mergeCell ref="K1933:M1933"/>
    <mergeCell ref="C1938:D1938"/>
    <mergeCell ref="C1939:G1939"/>
    <mergeCell ref="D1941:E1941"/>
    <mergeCell ref="D1942:E1942"/>
    <mergeCell ref="D1943:E1943"/>
    <mergeCell ref="D1944:E1944"/>
    <mergeCell ref="D1945:E1945"/>
    <mergeCell ref="D1946:E1946"/>
    <mergeCell ref="D1947:E1947"/>
    <mergeCell ref="D1948:E1948"/>
    <mergeCell ref="D1949:E1949"/>
    <mergeCell ref="D1950:E1950"/>
    <mergeCell ref="D1951:E1951"/>
    <mergeCell ref="D1952:E1952"/>
    <mergeCell ref="D1953:E1953"/>
    <mergeCell ref="D1954:E1954"/>
    <mergeCell ref="D1955:E1955"/>
    <mergeCell ref="D1956:E1956"/>
    <mergeCell ref="D1957:E1957"/>
    <mergeCell ref="D1958:E1958"/>
    <mergeCell ref="D1959:E1959"/>
    <mergeCell ref="D1960:E1960"/>
    <mergeCell ref="C1965:G1965"/>
    <mergeCell ref="C1967:C1968"/>
    <mergeCell ref="D1967:E1967"/>
    <mergeCell ref="F1967:G1967"/>
    <mergeCell ref="H1967:I1967"/>
    <mergeCell ref="J1967:K1967"/>
    <mergeCell ref="L1967:M1967"/>
    <mergeCell ref="N1967:O1967"/>
    <mergeCell ref="P1967:Q1967"/>
    <mergeCell ref="C1992:G1992"/>
    <mergeCell ref="C1994:C1995"/>
    <mergeCell ref="D1994:D1995"/>
    <mergeCell ref="E1994:F1994"/>
    <mergeCell ref="H1996:K1997"/>
    <mergeCell ref="H1999:K2001"/>
    <mergeCell ref="C2023:G2023"/>
    <mergeCell ref="C2025:C2026"/>
    <mergeCell ref="D2025:E2025"/>
    <mergeCell ref="F2025:F2026"/>
    <mergeCell ref="G2025:M2025"/>
    <mergeCell ref="J2026:M2026"/>
    <mergeCell ref="J2027:M2027"/>
    <mergeCell ref="J2028:M2028"/>
    <mergeCell ref="J2029:M2029"/>
    <mergeCell ref="J2030:M2030"/>
    <mergeCell ref="J2031:M2031"/>
    <mergeCell ref="J2032:M2032"/>
    <mergeCell ref="J2033:M2033"/>
    <mergeCell ref="J2034:M2034"/>
    <mergeCell ref="J2035:M2035"/>
    <mergeCell ref="J2036:M2036"/>
    <mergeCell ref="J2037:M2037"/>
    <mergeCell ref="J2038:M2038"/>
    <mergeCell ref="J2039:M2039"/>
    <mergeCell ref="J2040:M2040"/>
    <mergeCell ref="J2041:M2041"/>
    <mergeCell ref="J2042:M2042"/>
    <mergeCell ref="J2043:M2043"/>
    <mergeCell ref="J2044:M2044"/>
    <mergeCell ref="J2045:M2045"/>
    <mergeCell ref="C2047:G2047"/>
    <mergeCell ref="C2048:F2048"/>
    <mergeCell ref="C2049:C2050"/>
    <mergeCell ref="D2049:E2049"/>
    <mergeCell ref="F2049:H2050"/>
    <mergeCell ref="I2049:K2050"/>
    <mergeCell ref="F2051:H2051"/>
    <mergeCell ref="I2051:K2051"/>
    <mergeCell ref="F2052:H2052"/>
    <mergeCell ref="I2052:K2052"/>
    <mergeCell ref="F2053:H2053"/>
    <mergeCell ref="I2053:K2053"/>
    <mergeCell ref="F2054:H2054"/>
    <mergeCell ref="I2054:K2054"/>
    <mergeCell ref="F2055:H2055"/>
    <mergeCell ref="I2055:K2055"/>
    <mergeCell ref="F2056:H2056"/>
    <mergeCell ref="I2056:K2056"/>
    <mergeCell ref="F2057:H2057"/>
    <mergeCell ref="I2057:K2057"/>
    <mergeCell ref="F2058:H2058"/>
    <mergeCell ref="I2058:K2058"/>
    <mergeCell ref="F2059:H2059"/>
    <mergeCell ref="I2059:K2059"/>
    <mergeCell ref="F2060:H2060"/>
    <mergeCell ref="I2060:K2060"/>
    <mergeCell ref="F2061:H2061"/>
    <mergeCell ref="I2061:K2061"/>
    <mergeCell ref="F2062:H2062"/>
    <mergeCell ref="I2062:K2062"/>
    <mergeCell ref="F2063:H2063"/>
    <mergeCell ref="I2063:K2063"/>
    <mergeCell ref="F2064:H2064"/>
    <mergeCell ref="I2064:K2064"/>
    <mergeCell ref="F2065:H2065"/>
    <mergeCell ref="I2065:K2065"/>
    <mergeCell ref="F2066:H2066"/>
    <mergeCell ref="I2066:K2066"/>
    <mergeCell ref="F2067:H2067"/>
    <mergeCell ref="I2067:K2067"/>
    <mergeCell ref="F2068:H2068"/>
    <mergeCell ref="I2068:K2068"/>
    <mergeCell ref="F2069:H2069"/>
    <mergeCell ref="I2069:K2069"/>
    <mergeCell ref="C2071:J2071"/>
    <mergeCell ref="C2072:C2073"/>
    <mergeCell ref="D2072:I2073"/>
    <mergeCell ref="J2072:K2072"/>
    <mergeCell ref="D2074:I2074"/>
    <mergeCell ref="D2075:I2075"/>
    <mergeCell ref="D2076:I2076"/>
    <mergeCell ref="D2077:I2077"/>
    <mergeCell ref="D2078:I2078"/>
    <mergeCell ref="D2079:I2079"/>
    <mergeCell ref="D2080:I2080"/>
    <mergeCell ref="D2081:I2081"/>
    <mergeCell ref="D2082:I2082"/>
    <mergeCell ref="D2083:I2083"/>
    <mergeCell ref="D2084:I2084"/>
    <mergeCell ref="D2085:I2085"/>
    <mergeCell ref="D2086:I2086"/>
    <mergeCell ref="D2087:I2087"/>
    <mergeCell ref="D2088:I2088"/>
    <mergeCell ref="D2089:I2089"/>
    <mergeCell ref="D2090:I2090"/>
    <mergeCell ref="D2091:I2091"/>
    <mergeCell ref="D2092:I2092"/>
    <mergeCell ref="C2097:G2097"/>
    <mergeCell ref="C2099:C2100"/>
    <mergeCell ref="D2099:E2099"/>
    <mergeCell ref="F2099:O2099"/>
    <mergeCell ref="F2100:G2100"/>
    <mergeCell ref="H2100:O2100"/>
    <mergeCell ref="F2101:G2101"/>
    <mergeCell ref="H2101:O2101"/>
    <mergeCell ref="F2102:G2102"/>
    <mergeCell ref="H2102:O2102"/>
    <mergeCell ref="F2103:G2103"/>
    <mergeCell ref="H2103:O2103"/>
    <mergeCell ref="F2104:G2104"/>
    <mergeCell ref="H2104:O2104"/>
    <mergeCell ref="F2105:G2105"/>
    <mergeCell ref="H2105:O2105"/>
    <mergeCell ref="F2106:G2106"/>
    <mergeCell ref="H2106:O2106"/>
    <mergeCell ref="F2107:G2107"/>
    <mergeCell ref="H2107:O2107"/>
    <mergeCell ref="F2108:G2108"/>
    <mergeCell ref="H2108:O2108"/>
    <mergeCell ref="F2109:G2109"/>
    <mergeCell ref="H2109:O2109"/>
    <mergeCell ref="F2110:G2110"/>
    <mergeCell ref="H2110:O2110"/>
    <mergeCell ref="F2111:G2111"/>
    <mergeCell ref="H2111:O2111"/>
    <mergeCell ref="F2112:G2112"/>
    <mergeCell ref="H2112:O2112"/>
    <mergeCell ref="H2118:O2118"/>
    <mergeCell ref="F2113:G2113"/>
    <mergeCell ref="H2113:O2113"/>
    <mergeCell ref="F2114:G2114"/>
    <mergeCell ref="H2114:O2114"/>
    <mergeCell ref="F2115:G2115"/>
    <mergeCell ref="H2115:O2115"/>
    <mergeCell ref="F99:K99"/>
    <mergeCell ref="F101:K101"/>
    <mergeCell ref="F103:K103"/>
    <mergeCell ref="F2119:G2119"/>
    <mergeCell ref="H2119:O2119"/>
    <mergeCell ref="F2116:G2116"/>
    <mergeCell ref="H2116:O2116"/>
    <mergeCell ref="F2117:G2117"/>
    <mergeCell ref="H2117:O2117"/>
    <mergeCell ref="F2118:G2118"/>
  </mergeCells>
  <printOptions/>
  <pageMargins left="0.25" right="0.25" top="0.75" bottom="0.75" header="0.3" footer="0.3"/>
  <pageSetup fitToHeight="0" fitToWidth="1"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3:M73"/>
  <sheetViews>
    <sheetView zoomScalePageLayoutView="0" workbookViewId="0" topLeftCell="A1">
      <selection activeCell="A78" sqref="A78"/>
    </sheetView>
  </sheetViews>
  <sheetFormatPr defaultColWidth="9.140625" defaultRowHeight="15"/>
  <cols>
    <col min="5" max="5" width="9.00390625" style="0" customWidth="1"/>
  </cols>
  <sheetData>
    <row r="3" spans="3:5" ht="13.5">
      <c r="C3" s="232" t="s">
        <v>18</v>
      </c>
      <c r="D3" s="232"/>
      <c r="E3" s="232"/>
    </row>
    <row r="5" spans="3:7" ht="13.5">
      <c r="C5" s="257" t="s">
        <v>37</v>
      </c>
      <c r="D5" s="257"/>
      <c r="E5" s="257"/>
      <c r="F5" s="257"/>
      <c r="G5" s="257"/>
    </row>
    <row r="6" spans="3:13" ht="13.5">
      <c r="C6" s="233"/>
      <c r="D6" s="305" t="s">
        <v>19</v>
      </c>
      <c r="E6" s="306" t="s">
        <v>20</v>
      </c>
      <c r="F6" s="306" t="s">
        <v>21</v>
      </c>
      <c r="G6" s="306" t="s">
        <v>22</v>
      </c>
      <c r="H6" s="309" t="s">
        <v>23</v>
      </c>
      <c r="I6" s="305" t="s">
        <v>24</v>
      </c>
      <c r="J6" s="306" t="s">
        <v>25</v>
      </c>
      <c r="K6" s="384" t="s">
        <v>26</v>
      </c>
      <c r="L6" s="244" t="s">
        <v>29</v>
      </c>
      <c r="M6" s="244"/>
    </row>
    <row r="7" spans="3:13" ht="13.5">
      <c r="C7" s="233"/>
      <c r="D7" s="305"/>
      <c r="E7" s="306"/>
      <c r="F7" s="306"/>
      <c r="G7" s="306"/>
      <c r="H7" s="309"/>
      <c r="I7" s="305"/>
      <c r="J7" s="306"/>
      <c r="K7" s="384"/>
      <c r="L7" s="14" t="s">
        <v>27</v>
      </c>
      <c r="M7" s="15" t="s">
        <v>28</v>
      </c>
    </row>
    <row r="8" spans="3:13" ht="13.5">
      <c r="C8" s="1" t="s">
        <v>0</v>
      </c>
      <c r="D8" s="173">
        <v>102346</v>
      </c>
      <c r="E8" s="62">
        <v>263847</v>
      </c>
      <c r="F8" s="62">
        <v>30975</v>
      </c>
      <c r="G8" s="62">
        <v>48140</v>
      </c>
      <c r="H8" s="178">
        <f>+F8/D8</f>
        <v>0.30264983487385927</v>
      </c>
      <c r="I8" s="173">
        <v>3771</v>
      </c>
      <c r="J8" s="75">
        <f>+I8/F8</f>
        <v>0.12174334140435836</v>
      </c>
      <c r="K8" s="197">
        <v>0.9208</v>
      </c>
      <c r="L8" s="173">
        <v>167486</v>
      </c>
      <c r="M8" s="49">
        <v>106990</v>
      </c>
    </row>
    <row r="9" spans="3:13" ht="13.5">
      <c r="C9" s="1" t="s">
        <v>1</v>
      </c>
      <c r="D9" s="173">
        <v>10124</v>
      </c>
      <c r="E9" s="62">
        <v>28422</v>
      </c>
      <c r="F9" s="62">
        <v>3719</v>
      </c>
      <c r="G9" s="62">
        <v>5936</v>
      </c>
      <c r="H9" s="178">
        <f aca="true" t="shared" si="0" ref="H9:H24">+F9/D9</f>
        <v>0.3673449229553536</v>
      </c>
      <c r="I9" s="173">
        <v>285</v>
      </c>
      <c r="J9" s="75">
        <f aca="true" t="shared" si="1" ref="J9:J24">+I9/F9</f>
        <v>0.07663350363000807</v>
      </c>
      <c r="K9" s="199"/>
      <c r="L9" s="198"/>
      <c r="M9" s="194"/>
    </row>
    <row r="10" spans="3:13" ht="13.5">
      <c r="C10" s="1" t="s">
        <v>2</v>
      </c>
      <c r="D10" s="173">
        <v>31538</v>
      </c>
      <c r="E10" s="62">
        <v>92170</v>
      </c>
      <c r="F10" s="62">
        <v>10505</v>
      </c>
      <c r="G10" s="62">
        <v>17187</v>
      </c>
      <c r="H10" s="178">
        <f t="shared" si="0"/>
        <v>0.33309024034498064</v>
      </c>
      <c r="I10" s="173">
        <v>453</v>
      </c>
      <c r="J10" s="75">
        <f t="shared" si="1"/>
        <v>0.04312232270347453</v>
      </c>
      <c r="K10" s="199"/>
      <c r="L10" s="198">
        <v>207326</v>
      </c>
      <c r="M10" s="194">
        <v>126192</v>
      </c>
    </row>
    <row r="11" spans="3:13" ht="13.5">
      <c r="C11" s="1" t="s">
        <v>3</v>
      </c>
      <c r="D11" s="173">
        <v>11748</v>
      </c>
      <c r="E11" s="62">
        <v>33670</v>
      </c>
      <c r="F11" s="62">
        <v>4416</v>
      </c>
      <c r="G11" s="62">
        <v>7291</v>
      </c>
      <c r="H11" s="178">
        <f t="shared" si="0"/>
        <v>0.37589376915219613</v>
      </c>
      <c r="I11" s="173">
        <v>186</v>
      </c>
      <c r="J11" s="75">
        <f t="shared" si="1"/>
        <v>0.042119565217391304</v>
      </c>
      <c r="K11" s="197">
        <v>0.9661</v>
      </c>
      <c r="L11" s="173">
        <v>157496</v>
      </c>
      <c r="M11" s="49">
        <v>95154</v>
      </c>
    </row>
    <row r="12" spans="3:13" ht="13.5">
      <c r="C12" s="1" t="s">
        <v>4</v>
      </c>
      <c r="D12" s="173">
        <v>7973</v>
      </c>
      <c r="E12" s="62">
        <v>23527</v>
      </c>
      <c r="F12" s="62">
        <v>3170</v>
      </c>
      <c r="G12" s="62">
        <v>5090</v>
      </c>
      <c r="H12" s="178">
        <f t="shared" si="0"/>
        <v>0.3975918725699235</v>
      </c>
      <c r="I12" s="173">
        <v>87</v>
      </c>
      <c r="J12" s="75">
        <f t="shared" si="1"/>
        <v>0.027444794952681387</v>
      </c>
      <c r="K12" s="197">
        <v>0.9708</v>
      </c>
      <c r="L12" s="173">
        <v>144004</v>
      </c>
      <c r="M12" s="49">
        <v>89917</v>
      </c>
    </row>
    <row r="13" spans="3:13" ht="13.5">
      <c r="C13" s="1" t="s">
        <v>5</v>
      </c>
      <c r="D13" s="173">
        <v>6273</v>
      </c>
      <c r="E13" s="62">
        <v>18696</v>
      </c>
      <c r="F13" s="62">
        <v>2077</v>
      </c>
      <c r="G13" s="62">
        <v>3335</v>
      </c>
      <c r="H13" s="178">
        <f t="shared" si="0"/>
        <v>0.3311015463095807</v>
      </c>
      <c r="I13" s="173">
        <v>111</v>
      </c>
      <c r="J13" s="75">
        <f t="shared" si="1"/>
        <v>0.053442465093885415</v>
      </c>
      <c r="K13" s="197">
        <v>0.975</v>
      </c>
      <c r="L13" s="173">
        <v>166513</v>
      </c>
      <c r="M13" s="49">
        <v>103702</v>
      </c>
    </row>
    <row r="14" spans="3:13" ht="13.5">
      <c r="C14" s="1" t="s">
        <v>6</v>
      </c>
      <c r="D14" s="173">
        <v>24167</v>
      </c>
      <c r="E14" s="62">
        <v>69338</v>
      </c>
      <c r="F14" s="62">
        <v>8119</v>
      </c>
      <c r="G14" s="62">
        <v>13524</v>
      </c>
      <c r="H14" s="178">
        <f t="shared" si="0"/>
        <v>0.3359539868415608</v>
      </c>
      <c r="I14" s="173">
        <v>492</v>
      </c>
      <c r="J14" s="75">
        <f t="shared" si="1"/>
        <v>0.06059859588619288</v>
      </c>
      <c r="K14" s="197">
        <v>0.9463</v>
      </c>
      <c r="L14" s="173">
        <v>172165</v>
      </c>
      <c r="M14" s="49">
        <v>101811</v>
      </c>
    </row>
    <row r="15" spans="3:13" ht="13.5">
      <c r="C15" s="1" t="s">
        <v>7</v>
      </c>
      <c r="D15" s="173">
        <v>30343</v>
      </c>
      <c r="E15" s="62">
        <v>83075</v>
      </c>
      <c r="F15" s="62">
        <v>9734</v>
      </c>
      <c r="G15" s="62">
        <v>15947</v>
      </c>
      <c r="H15" s="178">
        <f t="shared" si="0"/>
        <v>0.3207988662953564</v>
      </c>
      <c r="I15" s="173">
        <v>497</v>
      </c>
      <c r="J15" s="75">
        <f t="shared" si="1"/>
        <v>0.05105814670228066</v>
      </c>
      <c r="K15" s="197">
        <v>0.9438</v>
      </c>
      <c r="L15" s="173">
        <v>151325</v>
      </c>
      <c r="M15" s="49">
        <v>92368</v>
      </c>
    </row>
    <row r="16" spans="3:13" ht="13.5">
      <c r="C16" s="1" t="s">
        <v>8</v>
      </c>
      <c r="D16" s="173">
        <v>7075</v>
      </c>
      <c r="E16" s="62">
        <v>21816</v>
      </c>
      <c r="F16" s="62">
        <v>2807</v>
      </c>
      <c r="G16" s="62">
        <v>4649</v>
      </c>
      <c r="H16" s="178">
        <f t="shared" si="0"/>
        <v>0.39674911660777384</v>
      </c>
      <c r="I16" s="173">
        <v>115</v>
      </c>
      <c r="J16" s="75">
        <f t="shared" si="1"/>
        <v>0.04096900605628785</v>
      </c>
      <c r="K16" s="197">
        <v>0.963</v>
      </c>
      <c r="L16" s="173">
        <v>93988</v>
      </c>
      <c r="M16" s="49">
        <v>157782</v>
      </c>
    </row>
    <row r="17" spans="3:13" ht="13.5">
      <c r="C17" s="1" t="s">
        <v>9</v>
      </c>
      <c r="D17" s="173">
        <v>3473</v>
      </c>
      <c r="E17" s="62">
        <v>10769</v>
      </c>
      <c r="F17" s="62">
        <v>1393</v>
      </c>
      <c r="G17" s="62">
        <v>2266</v>
      </c>
      <c r="H17" s="178">
        <f t="shared" si="0"/>
        <v>0.40109415490930034</v>
      </c>
      <c r="I17" s="173">
        <v>55</v>
      </c>
      <c r="J17" s="75">
        <f t="shared" si="1"/>
        <v>0.03948312993539124</v>
      </c>
      <c r="K17" s="197">
        <v>0.983</v>
      </c>
      <c r="L17" s="173">
        <v>151938</v>
      </c>
      <c r="M17" s="49">
        <v>93402</v>
      </c>
    </row>
    <row r="18" spans="3:13" ht="13.5">
      <c r="C18" s="1" t="s">
        <v>10</v>
      </c>
      <c r="D18" s="173">
        <v>943</v>
      </c>
      <c r="E18" s="62">
        <v>2628</v>
      </c>
      <c r="F18" s="62">
        <v>379</v>
      </c>
      <c r="G18" s="62">
        <v>577</v>
      </c>
      <c r="H18" s="178">
        <f t="shared" si="0"/>
        <v>0.4019088016967126</v>
      </c>
      <c r="I18" s="173">
        <v>14</v>
      </c>
      <c r="J18" s="75">
        <f t="shared" si="1"/>
        <v>0.036939313984168866</v>
      </c>
      <c r="K18" s="197">
        <v>0.9838</v>
      </c>
      <c r="L18" s="173">
        <v>91545</v>
      </c>
      <c r="M18" s="49">
        <v>58145</v>
      </c>
    </row>
    <row r="19" spans="3:13" ht="13.5">
      <c r="C19" s="1" t="s">
        <v>11</v>
      </c>
      <c r="D19" s="173">
        <v>28625</v>
      </c>
      <c r="E19" s="62">
        <v>66169</v>
      </c>
      <c r="F19" s="62">
        <v>8443</v>
      </c>
      <c r="G19" s="62">
        <v>13286</v>
      </c>
      <c r="H19" s="178">
        <f t="shared" si="0"/>
        <v>0.2949519650655022</v>
      </c>
      <c r="I19" s="173">
        <v>2307</v>
      </c>
      <c r="J19" s="75">
        <f t="shared" si="1"/>
        <v>0.2732441075447116</v>
      </c>
      <c r="K19" s="197">
        <v>0.9066</v>
      </c>
      <c r="L19" s="173">
        <v>143672</v>
      </c>
      <c r="M19" s="49">
        <v>91301</v>
      </c>
    </row>
    <row r="20" spans="3:13" ht="13.5">
      <c r="C20" s="1" t="s">
        <v>12</v>
      </c>
      <c r="D20" s="173">
        <v>3712</v>
      </c>
      <c r="E20" s="62">
        <v>9668</v>
      </c>
      <c r="F20" s="62">
        <v>1372</v>
      </c>
      <c r="G20" s="62">
        <v>2209</v>
      </c>
      <c r="H20" s="178">
        <f t="shared" si="0"/>
        <v>0.36961206896551724</v>
      </c>
      <c r="I20" s="173">
        <v>76</v>
      </c>
      <c r="J20" s="75">
        <f t="shared" si="1"/>
        <v>0.05539358600583091</v>
      </c>
      <c r="K20" s="197">
        <v>0.8716</v>
      </c>
      <c r="L20" s="173">
        <v>158723</v>
      </c>
      <c r="M20" s="49">
        <v>99148</v>
      </c>
    </row>
    <row r="21" spans="3:13" ht="13.5">
      <c r="C21" s="1" t="s">
        <v>13</v>
      </c>
      <c r="D21" s="173">
        <v>5000</v>
      </c>
      <c r="E21" s="62">
        <v>15061</v>
      </c>
      <c r="F21" s="62">
        <v>1980</v>
      </c>
      <c r="G21" s="62">
        <v>3393</v>
      </c>
      <c r="H21" s="178">
        <f t="shared" si="0"/>
        <v>0.396</v>
      </c>
      <c r="I21" s="173">
        <v>80</v>
      </c>
      <c r="J21" s="75">
        <f t="shared" si="1"/>
        <v>0.04040404040404041</v>
      </c>
      <c r="K21" s="197">
        <v>0.9609</v>
      </c>
      <c r="L21" s="173">
        <v>167194</v>
      </c>
      <c r="M21" s="49">
        <v>96909</v>
      </c>
    </row>
    <row r="22" spans="3:13" ht="13.5">
      <c r="C22" s="1" t="s">
        <v>14</v>
      </c>
      <c r="D22" s="173">
        <v>11975</v>
      </c>
      <c r="E22" s="62">
        <v>29492</v>
      </c>
      <c r="F22" s="62">
        <v>3995</v>
      </c>
      <c r="G22" s="62">
        <v>6409</v>
      </c>
      <c r="H22" s="178">
        <f t="shared" si="0"/>
        <v>0.3336116910229645</v>
      </c>
      <c r="I22" s="173">
        <v>352</v>
      </c>
      <c r="J22" s="75">
        <f t="shared" si="1"/>
        <v>0.08811013767209011</v>
      </c>
      <c r="K22" s="197">
        <v>0.9445</v>
      </c>
      <c r="L22" s="173">
        <v>147200</v>
      </c>
      <c r="M22" s="49">
        <v>91756</v>
      </c>
    </row>
    <row r="23" spans="3:13" ht="13.5">
      <c r="C23" s="1" t="s">
        <v>15</v>
      </c>
      <c r="D23" s="173">
        <v>3209</v>
      </c>
      <c r="E23" s="62">
        <v>8308</v>
      </c>
      <c r="F23" s="62">
        <v>1081</v>
      </c>
      <c r="G23" s="62">
        <v>1716</v>
      </c>
      <c r="H23" s="178">
        <f t="shared" si="0"/>
        <v>0.33686506699906515</v>
      </c>
      <c r="I23" s="173">
        <v>32</v>
      </c>
      <c r="J23" s="75">
        <f t="shared" si="1"/>
        <v>0.02960222016651249</v>
      </c>
      <c r="K23" s="197">
        <v>0.9821</v>
      </c>
      <c r="L23" s="173">
        <v>112306</v>
      </c>
      <c r="M23" s="49">
        <v>70748</v>
      </c>
    </row>
    <row r="24" spans="3:13" ht="13.5">
      <c r="C24" s="1" t="s">
        <v>16</v>
      </c>
      <c r="D24" s="173">
        <v>4278</v>
      </c>
      <c r="E24" s="62">
        <v>10501</v>
      </c>
      <c r="F24" s="62">
        <v>1447</v>
      </c>
      <c r="G24" s="62">
        <v>2382</v>
      </c>
      <c r="H24" s="178">
        <f t="shared" si="0"/>
        <v>0.3382421692379617</v>
      </c>
      <c r="I24" s="173">
        <v>110</v>
      </c>
      <c r="J24" s="75">
        <f t="shared" si="1"/>
        <v>0.07601935038009675</v>
      </c>
      <c r="K24" s="197">
        <v>0.8287</v>
      </c>
      <c r="L24" s="173">
        <v>125243</v>
      </c>
      <c r="M24" s="49">
        <v>76123</v>
      </c>
    </row>
    <row r="25" spans="3:13" ht="13.5">
      <c r="C25" s="1"/>
      <c r="D25" s="173"/>
      <c r="E25" s="62"/>
      <c r="F25" s="62"/>
      <c r="G25" s="62"/>
      <c r="H25" s="178"/>
      <c r="I25" s="173"/>
      <c r="J25" s="75"/>
      <c r="K25" s="197"/>
      <c r="L25" s="173"/>
      <c r="M25" s="49"/>
    </row>
    <row r="26" spans="3:13" ht="13.5">
      <c r="C26" s="1" t="s">
        <v>17</v>
      </c>
      <c r="D26" s="173">
        <f>SUM(D8:D24)</f>
        <v>292802</v>
      </c>
      <c r="E26" s="62">
        <f>SUM(E8:E24)</f>
        <v>787157</v>
      </c>
      <c r="F26" s="62">
        <f>SUM(F8:F24)</f>
        <v>95612</v>
      </c>
      <c r="G26" s="62">
        <f>SUM(G8:G24)</f>
        <v>153337</v>
      </c>
      <c r="H26" s="178">
        <f>+F26/D26</f>
        <v>0.32654148537236766</v>
      </c>
      <c r="I26" s="173">
        <f>SUM(I8:I24)</f>
        <v>9023</v>
      </c>
      <c r="J26" s="75">
        <f>+I26/F26</f>
        <v>0.09437099945613521</v>
      </c>
      <c r="K26" s="197">
        <f>AVERAGE(K8:K24)</f>
        <v>0.9431333333333334</v>
      </c>
      <c r="L26" s="173">
        <f>SUM(L8:L24)</f>
        <v>2358124</v>
      </c>
      <c r="M26" s="49">
        <f>SUM(M8:M24)</f>
        <v>1551448</v>
      </c>
    </row>
    <row r="27" spans="3:13" ht="13.5">
      <c r="C27" s="19"/>
      <c r="D27" s="20"/>
      <c r="E27" s="20"/>
      <c r="F27" s="20"/>
      <c r="G27" s="20"/>
      <c r="H27" s="19"/>
      <c r="I27" s="20"/>
      <c r="J27" s="19"/>
      <c r="K27" s="19"/>
      <c r="L27" s="20"/>
      <c r="M27" s="20"/>
    </row>
    <row r="28" spans="3:7" ht="13.5">
      <c r="C28" s="349" t="s">
        <v>292</v>
      </c>
      <c r="D28" s="257"/>
      <c r="E28" s="257"/>
      <c r="F28" s="257"/>
      <c r="G28" s="257"/>
    </row>
    <row r="29" spans="3:13" ht="13.5">
      <c r="C29" s="233"/>
      <c r="D29" s="244" t="s">
        <v>32</v>
      </c>
      <c r="E29" s="244"/>
      <c r="F29" s="244" t="s">
        <v>33</v>
      </c>
      <c r="G29" s="244"/>
      <c r="H29" s="244" t="s">
        <v>34</v>
      </c>
      <c r="I29" s="244"/>
      <c r="J29" s="244" t="s">
        <v>35</v>
      </c>
      <c r="K29" s="244"/>
      <c r="L29" s="244" t="s">
        <v>36</v>
      </c>
      <c r="M29" s="244"/>
    </row>
    <row r="30" spans="3:13" ht="13.5">
      <c r="C30" s="233"/>
      <c r="D30" s="17" t="s">
        <v>30</v>
      </c>
      <c r="E30" s="18" t="s">
        <v>31</v>
      </c>
      <c r="F30" s="17" t="s">
        <v>30</v>
      </c>
      <c r="G30" s="18" t="s">
        <v>31</v>
      </c>
      <c r="H30" s="17" t="s">
        <v>30</v>
      </c>
      <c r="I30" s="18" t="s">
        <v>31</v>
      </c>
      <c r="J30" s="17" t="s">
        <v>30</v>
      </c>
      <c r="K30" s="18" t="s">
        <v>31</v>
      </c>
      <c r="L30" s="17" t="s">
        <v>30</v>
      </c>
      <c r="M30" s="18" t="s">
        <v>31</v>
      </c>
    </row>
    <row r="31" spans="3:13" ht="13.5">
      <c r="C31" s="1" t="s">
        <v>0</v>
      </c>
      <c r="D31" s="48">
        <v>58121</v>
      </c>
      <c r="E31" s="49">
        <v>17146596</v>
      </c>
      <c r="F31" s="48">
        <v>55890</v>
      </c>
      <c r="G31" s="49">
        <v>17342387</v>
      </c>
      <c r="H31" s="48">
        <v>53579</v>
      </c>
      <c r="I31" s="49">
        <v>17541547</v>
      </c>
      <c r="J31" s="48">
        <v>50818</v>
      </c>
      <c r="K31" s="49">
        <v>16950617</v>
      </c>
      <c r="L31" s="48">
        <v>48180</v>
      </c>
      <c r="M31" s="49"/>
    </row>
    <row r="32" spans="3:13" ht="13.5">
      <c r="C32" s="1" t="s">
        <v>1</v>
      </c>
      <c r="D32" s="48">
        <v>6925</v>
      </c>
      <c r="E32" s="49">
        <v>2052110</v>
      </c>
      <c r="F32" s="48">
        <v>6663</v>
      </c>
      <c r="G32" s="49">
        <v>2091408</v>
      </c>
      <c r="H32" s="48">
        <v>6367</v>
      </c>
      <c r="I32" s="49">
        <v>2175336</v>
      </c>
      <c r="J32" s="48">
        <v>6074</v>
      </c>
      <c r="K32" s="49">
        <v>2203348</v>
      </c>
      <c r="L32" s="48">
        <v>5936</v>
      </c>
      <c r="M32" s="49">
        <v>2169542</v>
      </c>
    </row>
    <row r="33" spans="3:13" ht="13.5">
      <c r="C33" s="1" t="s">
        <v>2</v>
      </c>
      <c r="D33" s="48">
        <v>20649</v>
      </c>
      <c r="E33" s="49">
        <v>5873709</v>
      </c>
      <c r="F33" s="48">
        <v>19792</v>
      </c>
      <c r="G33" s="49">
        <v>5969659</v>
      </c>
      <c r="H33" s="48">
        <v>18999</v>
      </c>
      <c r="I33" s="49">
        <v>6148541</v>
      </c>
      <c r="J33" s="48">
        <v>17941</v>
      </c>
      <c r="K33" s="49">
        <v>6082483</v>
      </c>
      <c r="L33" s="48">
        <v>16916</v>
      </c>
      <c r="M33" s="49">
        <v>5751034</v>
      </c>
    </row>
    <row r="34" spans="3:13" ht="13.5">
      <c r="C34" s="1" t="s">
        <v>3</v>
      </c>
      <c r="D34" s="48">
        <v>8529</v>
      </c>
      <c r="E34" s="49">
        <v>2667066</v>
      </c>
      <c r="F34" s="48">
        <v>8318</v>
      </c>
      <c r="G34" s="49">
        <v>2762219</v>
      </c>
      <c r="H34" s="48">
        <v>8014</v>
      </c>
      <c r="I34" s="49">
        <v>2795266</v>
      </c>
      <c r="J34" s="48">
        <v>7679</v>
      </c>
      <c r="K34" s="49">
        <v>2654210</v>
      </c>
      <c r="L34" s="48">
        <v>7277</v>
      </c>
      <c r="M34" s="49">
        <v>2548424</v>
      </c>
    </row>
    <row r="35" spans="3:13" ht="13.5">
      <c r="C35" s="1" t="s">
        <v>4</v>
      </c>
      <c r="D35" s="48">
        <v>5836</v>
      </c>
      <c r="E35" s="49">
        <v>1924593</v>
      </c>
      <c r="F35" s="48">
        <v>5645</v>
      </c>
      <c r="G35" s="49">
        <v>1902692</v>
      </c>
      <c r="H35" s="48">
        <v>5492</v>
      </c>
      <c r="I35" s="49">
        <v>1930382</v>
      </c>
      <c r="J35" s="48">
        <v>5017</v>
      </c>
      <c r="K35" s="49">
        <v>1855718</v>
      </c>
      <c r="L35" s="48">
        <v>5075</v>
      </c>
      <c r="M35" s="49">
        <v>1739734</v>
      </c>
    </row>
    <row r="36" spans="3:13" ht="13.5">
      <c r="C36" s="1" t="s">
        <v>5</v>
      </c>
      <c r="D36" s="48">
        <v>4056</v>
      </c>
      <c r="E36" s="49">
        <v>1334362</v>
      </c>
      <c r="F36" s="48">
        <v>3930</v>
      </c>
      <c r="G36" s="49">
        <v>1235970</v>
      </c>
      <c r="H36" s="48">
        <v>3595</v>
      </c>
      <c r="I36" s="49">
        <v>1302555</v>
      </c>
      <c r="J36" s="48">
        <v>3514</v>
      </c>
      <c r="K36" s="49">
        <v>1264700</v>
      </c>
      <c r="L36" s="48">
        <v>3382</v>
      </c>
      <c r="M36" s="49">
        <v>1212112</v>
      </c>
    </row>
    <row r="37" spans="3:13" ht="13.5">
      <c r="C37" s="1" t="s">
        <v>6</v>
      </c>
      <c r="D37" s="48">
        <v>16142</v>
      </c>
      <c r="E37" s="49">
        <v>4680957</v>
      </c>
      <c r="F37" s="48">
        <v>15598</v>
      </c>
      <c r="G37" s="49">
        <v>4600150</v>
      </c>
      <c r="H37" s="48">
        <v>14989</v>
      </c>
      <c r="I37" s="49">
        <v>4780611</v>
      </c>
      <c r="J37" s="48">
        <v>14197</v>
      </c>
      <c r="K37" s="49">
        <v>4879178</v>
      </c>
      <c r="L37" s="48">
        <v>13537</v>
      </c>
      <c r="M37" s="49">
        <v>4541131</v>
      </c>
    </row>
    <row r="38" spans="3:13" ht="13.5">
      <c r="C38" s="1" t="s">
        <v>7</v>
      </c>
      <c r="D38" s="48">
        <v>18533</v>
      </c>
      <c r="E38" s="49">
        <v>5245057</v>
      </c>
      <c r="F38" s="48">
        <v>18121</v>
      </c>
      <c r="G38" s="49">
        <v>5304209</v>
      </c>
      <c r="H38" s="48">
        <v>17636</v>
      </c>
      <c r="I38" s="49">
        <v>5738859</v>
      </c>
      <c r="J38" s="48">
        <v>16742</v>
      </c>
      <c r="K38" s="49">
        <v>5689079</v>
      </c>
      <c r="L38" s="48">
        <v>15957</v>
      </c>
      <c r="M38" s="49">
        <v>5583458</v>
      </c>
    </row>
    <row r="39" spans="3:13" ht="13.5">
      <c r="C39" s="1" t="s">
        <v>8</v>
      </c>
      <c r="D39" s="48">
        <v>5450</v>
      </c>
      <c r="E39" s="49">
        <v>1590435</v>
      </c>
      <c r="F39" s="48">
        <v>5247</v>
      </c>
      <c r="G39" s="49">
        <v>1537781</v>
      </c>
      <c r="H39" s="48">
        <v>5043</v>
      </c>
      <c r="I39" s="49">
        <v>1600103</v>
      </c>
      <c r="J39" s="48">
        <v>4836</v>
      </c>
      <c r="K39" s="49">
        <v>1593527</v>
      </c>
      <c r="L39" s="48">
        <v>4692</v>
      </c>
      <c r="M39" s="49">
        <v>1619654</v>
      </c>
    </row>
    <row r="40" spans="3:13" ht="13.5">
      <c r="C40" s="1" t="s">
        <v>9</v>
      </c>
      <c r="D40" s="48">
        <v>2491</v>
      </c>
      <c r="E40" s="49">
        <v>818320</v>
      </c>
      <c r="F40" s="48">
        <v>2461</v>
      </c>
      <c r="G40" s="49">
        <v>817302</v>
      </c>
      <c r="H40" s="48">
        <v>2424</v>
      </c>
      <c r="I40" s="49">
        <v>838907</v>
      </c>
      <c r="J40" s="48">
        <v>2329</v>
      </c>
      <c r="K40" s="49">
        <v>825573</v>
      </c>
      <c r="L40" s="48">
        <v>2242</v>
      </c>
      <c r="M40" s="49">
        <v>710228</v>
      </c>
    </row>
    <row r="41" spans="3:13" ht="13.5">
      <c r="C41" s="1" t="s">
        <v>10</v>
      </c>
      <c r="D41" s="48">
        <v>691</v>
      </c>
      <c r="E41" s="49">
        <v>226219</v>
      </c>
      <c r="F41" s="48">
        <v>675</v>
      </c>
      <c r="G41" s="49">
        <v>208326</v>
      </c>
      <c r="H41" s="48">
        <v>635</v>
      </c>
      <c r="I41" s="49">
        <v>225102</v>
      </c>
      <c r="J41" s="48">
        <v>601</v>
      </c>
      <c r="K41" s="49">
        <v>212222</v>
      </c>
      <c r="L41" s="48">
        <v>582</v>
      </c>
      <c r="M41" s="49">
        <v>205462</v>
      </c>
    </row>
    <row r="42" spans="3:13" ht="13.5">
      <c r="C42" s="1" t="s">
        <v>11</v>
      </c>
      <c r="D42" s="48">
        <v>16153</v>
      </c>
      <c r="E42" s="49">
        <v>4874277</v>
      </c>
      <c r="F42" s="48">
        <v>15710</v>
      </c>
      <c r="G42" s="49">
        <v>4865297</v>
      </c>
      <c r="H42" s="48">
        <v>15037</v>
      </c>
      <c r="I42" s="49">
        <v>5067519</v>
      </c>
      <c r="J42" s="48">
        <v>14038</v>
      </c>
      <c r="K42" s="49">
        <v>4784300</v>
      </c>
      <c r="L42" s="48">
        <v>13289</v>
      </c>
      <c r="M42" s="49">
        <v>4622962</v>
      </c>
    </row>
    <row r="43" spans="3:13" ht="13.5">
      <c r="C43" s="1" t="s">
        <v>12</v>
      </c>
      <c r="D43" s="48">
        <v>2572</v>
      </c>
      <c r="E43" s="49">
        <v>932681</v>
      </c>
      <c r="F43" s="48">
        <v>2361</v>
      </c>
      <c r="G43" s="49">
        <v>836383</v>
      </c>
      <c r="H43" s="48">
        <v>2450</v>
      </c>
      <c r="I43" s="49">
        <v>894700</v>
      </c>
      <c r="J43" s="48">
        <v>2294</v>
      </c>
      <c r="K43" s="49">
        <v>934681</v>
      </c>
      <c r="L43" s="48">
        <v>2187</v>
      </c>
      <c r="M43" s="49">
        <v>878815</v>
      </c>
    </row>
    <row r="44" spans="3:13" ht="13.5">
      <c r="C44" s="1" t="s">
        <v>13</v>
      </c>
      <c r="D44" s="48">
        <v>4122</v>
      </c>
      <c r="E44" s="49">
        <v>1198914</v>
      </c>
      <c r="F44" s="48">
        <v>4043</v>
      </c>
      <c r="G44" s="49">
        <v>1219383</v>
      </c>
      <c r="H44" s="48">
        <v>3920</v>
      </c>
      <c r="I44" s="49">
        <v>1282167</v>
      </c>
      <c r="J44" s="48">
        <v>3734</v>
      </c>
      <c r="K44" s="49">
        <v>1249642</v>
      </c>
      <c r="L44" s="48">
        <v>3583</v>
      </c>
      <c r="M44" s="49">
        <v>1302951</v>
      </c>
    </row>
    <row r="45" spans="3:13" ht="13.5">
      <c r="C45" s="1" t="s">
        <v>14</v>
      </c>
      <c r="D45" s="48">
        <v>7599</v>
      </c>
      <c r="E45" s="49">
        <v>2101057</v>
      </c>
      <c r="F45" s="48">
        <v>7395</v>
      </c>
      <c r="G45" s="49">
        <v>2092750</v>
      </c>
      <c r="H45" s="48">
        <v>7116</v>
      </c>
      <c r="I45" s="49">
        <v>2153252</v>
      </c>
      <c r="J45" s="48">
        <v>6740</v>
      </c>
      <c r="K45" s="49">
        <v>2159584</v>
      </c>
      <c r="L45" s="48">
        <v>6389</v>
      </c>
      <c r="M45" s="49">
        <v>2025742</v>
      </c>
    </row>
    <row r="46" spans="3:13" ht="13.5">
      <c r="C46" s="1" t="s">
        <v>15</v>
      </c>
      <c r="D46" s="48">
        <v>1961</v>
      </c>
      <c r="E46" s="49">
        <v>564446</v>
      </c>
      <c r="F46" s="48">
        <v>1935</v>
      </c>
      <c r="G46" s="49">
        <v>606943</v>
      </c>
      <c r="H46" s="48">
        <v>1906</v>
      </c>
      <c r="I46" s="49">
        <v>637733</v>
      </c>
      <c r="J46" s="48">
        <v>1810</v>
      </c>
      <c r="K46" s="49">
        <v>632718</v>
      </c>
      <c r="L46" s="48">
        <v>1728</v>
      </c>
      <c r="M46" s="49">
        <v>618207</v>
      </c>
    </row>
    <row r="47" spans="3:13" ht="13.5">
      <c r="C47" s="1" t="s">
        <v>16</v>
      </c>
      <c r="D47" s="48">
        <v>2864</v>
      </c>
      <c r="E47" s="49">
        <v>723792</v>
      </c>
      <c r="F47" s="48">
        <v>2786</v>
      </c>
      <c r="G47" s="49">
        <v>742501</v>
      </c>
      <c r="H47" s="48">
        <v>2668</v>
      </c>
      <c r="I47" s="49">
        <v>783098</v>
      </c>
      <c r="J47" s="48">
        <v>2515</v>
      </c>
      <c r="K47" s="49">
        <v>799085</v>
      </c>
      <c r="L47" s="48">
        <v>2380</v>
      </c>
      <c r="M47" s="49">
        <v>730963</v>
      </c>
    </row>
    <row r="48" spans="3:13" ht="13.5">
      <c r="C48" s="1"/>
      <c r="D48" s="48"/>
      <c r="E48" s="49"/>
      <c r="F48" s="48"/>
      <c r="G48" s="49"/>
      <c r="H48" s="48"/>
      <c r="I48" s="49"/>
      <c r="J48" s="48"/>
      <c r="K48" s="49"/>
      <c r="L48" s="48"/>
      <c r="M48" s="49"/>
    </row>
    <row r="49" spans="3:13" ht="13.5">
      <c r="C49" s="1" t="s">
        <v>17</v>
      </c>
      <c r="D49" s="48">
        <f>SUM(D31:D47)</f>
        <v>182694</v>
      </c>
      <c r="E49" s="49">
        <f aca="true" t="shared" si="2" ref="E49:M49">SUM(E31:E47)</f>
        <v>53954591</v>
      </c>
      <c r="F49" s="48">
        <f t="shared" si="2"/>
        <v>176570</v>
      </c>
      <c r="G49" s="49">
        <f t="shared" si="2"/>
        <v>54135360</v>
      </c>
      <c r="H49" s="48">
        <f t="shared" si="2"/>
        <v>169870</v>
      </c>
      <c r="I49" s="49">
        <f t="shared" si="2"/>
        <v>55895678</v>
      </c>
      <c r="J49" s="48">
        <f t="shared" si="2"/>
        <v>160879</v>
      </c>
      <c r="K49" s="49">
        <f t="shared" si="2"/>
        <v>54770665</v>
      </c>
      <c r="L49" s="48">
        <f t="shared" si="2"/>
        <v>153332</v>
      </c>
      <c r="M49" s="49">
        <f t="shared" si="2"/>
        <v>36260419</v>
      </c>
    </row>
    <row r="52" spans="3:7" ht="13.5">
      <c r="C52" s="349" t="s">
        <v>38</v>
      </c>
      <c r="D52" s="257"/>
      <c r="E52" s="257"/>
      <c r="F52" s="257"/>
      <c r="G52" s="257"/>
    </row>
    <row r="53" spans="3:11" ht="13.5">
      <c r="C53" s="233"/>
      <c r="D53" s="244" t="s">
        <v>33</v>
      </c>
      <c r="E53" s="244"/>
      <c r="F53" s="244" t="s">
        <v>34</v>
      </c>
      <c r="G53" s="244"/>
      <c r="H53" s="244" t="s">
        <v>35</v>
      </c>
      <c r="I53" s="244"/>
      <c r="J53" s="244" t="s">
        <v>36</v>
      </c>
      <c r="K53" s="244"/>
    </row>
    <row r="54" spans="3:11" ht="13.5">
      <c r="C54" s="233"/>
      <c r="D54" s="17" t="s">
        <v>30</v>
      </c>
      <c r="E54" s="18" t="s">
        <v>31</v>
      </c>
      <c r="F54" s="17" t="s">
        <v>30</v>
      </c>
      <c r="G54" s="18" t="s">
        <v>31</v>
      </c>
      <c r="H54" s="17" t="s">
        <v>30</v>
      </c>
      <c r="I54" s="18" t="s">
        <v>31</v>
      </c>
      <c r="J54" s="17" t="s">
        <v>30</v>
      </c>
      <c r="K54" s="18" t="s">
        <v>31</v>
      </c>
    </row>
    <row r="55" spans="3:11" ht="13.5">
      <c r="C55" s="1" t="s">
        <v>0</v>
      </c>
      <c r="D55" s="48">
        <f>+F31-D31</f>
        <v>-2231</v>
      </c>
      <c r="E55" s="49">
        <f aca="true" t="shared" si="3" ref="E55:E71">+G31-E31</f>
        <v>195791</v>
      </c>
      <c r="F55" s="48">
        <f>+H31-F31</f>
        <v>-2311</v>
      </c>
      <c r="G55" s="49">
        <f aca="true" t="shared" si="4" ref="G55:G71">+I31-G31</f>
        <v>199160</v>
      </c>
      <c r="H55" s="48">
        <f>+J31-H31</f>
        <v>-2761</v>
      </c>
      <c r="I55" s="49">
        <f aca="true" t="shared" si="5" ref="I55:I71">+K31-I31</f>
        <v>-590930</v>
      </c>
      <c r="J55" s="48">
        <f>+L31-J31</f>
        <v>-2638</v>
      </c>
      <c r="K55" s="49">
        <f aca="true" t="shared" si="6" ref="K55:K71">+M31-K31</f>
        <v>-16950617</v>
      </c>
    </row>
    <row r="56" spans="3:11" ht="13.5">
      <c r="C56" s="1" t="s">
        <v>1</v>
      </c>
      <c r="D56" s="48">
        <f aca="true" t="shared" si="7" ref="D56:D71">+F32-D32</f>
        <v>-262</v>
      </c>
      <c r="E56" s="49">
        <f t="shared" si="3"/>
        <v>39298</v>
      </c>
      <c r="F56" s="48">
        <f aca="true" t="shared" si="8" ref="F56:F71">+H32-F32</f>
        <v>-296</v>
      </c>
      <c r="G56" s="49">
        <f t="shared" si="4"/>
        <v>83928</v>
      </c>
      <c r="H56" s="48">
        <f aca="true" t="shared" si="9" ref="H56:H71">+J32-H32</f>
        <v>-293</v>
      </c>
      <c r="I56" s="49">
        <f t="shared" si="5"/>
        <v>28012</v>
      </c>
      <c r="J56" s="48">
        <f aca="true" t="shared" si="10" ref="J56:J71">+L32-J32</f>
        <v>-138</v>
      </c>
      <c r="K56" s="49">
        <f t="shared" si="6"/>
        <v>-33806</v>
      </c>
    </row>
    <row r="57" spans="3:11" ht="13.5">
      <c r="C57" s="1" t="s">
        <v>2</v>
      </c>
      <c r="D57" s="48">
        <f t="shared" si="7"/>
        <v>-857</v>
      </c>
      <c r="E57" s="49">
        <f t="shared" si="3"/>
        <v>95950</v>
      </c>
      <c r="F57" s="48">
        <f t="shared" si="8"/>
        <v>-793</v>
      </c>
      <c r="G57" s="49">
        <f t="shared" si="4"/>
        <v>178882</v>
      </c>
      <c r="H57" s="48">
        <f t="shared" si="9"/>
        <v>-1058</v>
      </c>
      <c r="I57" s="49">
        <f t="shared" si="5"/>
        <v>-66058</v>
      </c>
      <c r="J57" s="48">
        <f t="shared" si="10"/>
        <v>-1025</v>
      </c>
      <c r="K57" s="49">
        <f t="shared" si="6"/>
        <v>-331449</v>
      </c>
    </row>
    <row r="58" spans="3:11" ht="13.5">
      <c r="C58" s="1" t="s">
        <v>3</v>
      </c>
      <c r="D58" s="48">
        <f t="shared" si="7"/>
        <v>-211</v>
      </c>
      <c r="E58" s="49">
        <f t="shared" si="3"/>
        <v>95153</v>
      </c>
      <c r="F58" s="48">
        <f t="shared" si="8"/>
        <v>-304</v>
      </c>
      <c r="G58" s="49">
        <f t="shared" si="4"/>
        <v>33047</v>
      </c>
      <c r="H58" s="48">
        <f t="shared" si="9"/>
        <v>-335</v>
      </c>
      <c r="I58" s="49">
        <f t="shared" si="5"/>
        <v>-141056</v>
      </c>
      <c r="J58" s="48">
        <f t="shared" si="10"/>
        <v>-402</v>
      </c>
      <c r="K58" s="49">
        <f t="shared" si="6"/>
        <v>-105786</v>
      </c>
    </row>
    <row r="59" spans="3:11" ht="13.5">
      <c r="C59" s="1" t="s">
        <v>4</v>
      </c>
      <c r="D59" s="48">
        <f t="shared" si="7"/>
        <v>-191</v>
      </c>
      <c r="E59" s="49">
        <f t="shared" si="3"/>
        <v>-21901</v>
      </c>
      <c r="F59" s="48">
        <f t="shared" si="8"/>
        <v>-153</v>
      </c>
      <c r="G59" s="49">
        <f t="shared" si="4"/>
        <v>27690</v>
      </c>
      <c r="H59" s="48">
        <f t="shared" si="9"/>
        <v>-475</v>
      </c>
      <c r="I59" s="49">
        <f t="shared" si="5"/>
        <v>-74664</v>
      </c>
      <c r="J59" s="48">
        <f t="shared" si="10"/>
        <v>58</v>
      </c>
      <c r="K59" s="49">
        <f t="shared" si="6"/>
        <v>-115984</v>
      </c>
    </row>
    <row r="60" spans="3:11" ht="13.5">
      <c r="C60" s="1" t="s">
        <v>5</v>
      </c>
      <c r="D60" s="48">
        <f t="shared" si="7"/>
        <v>-126</v>
      </c>
      <c r="E60" s="49">
        <f t="shared" si="3"/>
        <v>-98392</v>
      </c>
      <c r="F60" s="48">
        <f t="shared" si="8"/>
        <v>-335</v>
      </c>
      <c r="G60" s="49">
        <f t="shared" si="4"/>
        <v>66585</v>
      </c>
      <c r="H60" s="48">
        <f t="shared" si="9"/>
        <v>-81</v>
      </c>
      <c r="I60" s="49">
        <f t="shared" si="5"/>
        <v>-37855</v>
      </c>
      <c r="J60" s="48">
        <f t="shared" si="10"/>
        <v>-132</v>
      </c>
      <c r="K60" s="49">
        <f t="shared" si="6"/>
        <v>-52588</v>
      </c>
    </row>
    <row r="61" spans="3:11" ht="13.5">
      <c r="C61" s="1" t="s">
        <v>6</v>
      </c>
      <c r="D61" s="48">
        <f t="shared" si="7"/>
        <v>-544</v>
      </c>
      <c r="E61" s="49">
        <f t="shared" si="3"/>
        <v>-80807</v>
      </c>
      <c r="F61" s="48">
        <f t="shared" si="8"/>
        <v>-609</v>
      </c>
      <c r="G61" s="49">
        <f t="shared" si="4"/>
        <v>180461</v>
      </c>
      <c r="H61" s="48">
        <f t="shared" si="9"/>
        <v>-792</v>
      </c>
      <c r="I61" s="49">
        <f t="shared" si="5"/>
        <v>98567</v>
      </c>
      <c r="J61" s="48">
        <f t="shared" si="10"/>
        <v>-660</v>
      </c>
      <c r="K61" s="49">
        <f t="shared" si="6"/>
        <v>-338047</v>
      </c>
    </row>
    <row r="62" spans="3:11" ht="13.5">
      <c r="C62" s="1" t="s">
        <v>7</v>
      </c>
      <c r="D62" s="48">
        <f t="shared" si="7"/>
        <v>-412</v>
      </c>
      <c r="E62" s="49">
        <f t="shared" si="3"/>
        <v>59152</v>
      </c>
      <c r="F62" s="48">
        <f t="shared" si="8"/>
        <v>-485</v>
      </c>
      <c r="G62" s="49">
        <f t="shared" si="4"/>
        <v>434650</v>
      </c>
      <c r="H62" s="48">
        <f t="shared" si="9"/>
        <v>-894</v>
      </c>
      <c r="I62" s="49">
        <f t="shared" si="5"/>
        <v>-49780</v>
      </c>
      <c r="J62" s="48">
        <f t="shared" si="10"/>
        <v>-785</v>
      </c>
      <c r="K62" s="49">
        <f t="shared" si="6"/>
        <v>-105621</v>
      </c>
    </row>
    <row r="63" spans="3:11" ht="13.5">
      <c r="C63" s="1" t="s">
        <v>8</v>
      </c>
      <c r="D63" s="48">
        <f t="shared" si="7"/>
        <v>-203</v>
      </c>
      <c r="E63" s="49">
        <f t="shared" si="3"/>
        <v>-52654</v>
      </c>
      <c r="F63" s="48">
        <f t="shared" si="8"/>
        <v>-204</v>
      </c>
      <c r="G63" s="49">
        <f t="shared" si="4"/>
        <v>62322</v>
      </c>
      <c r="H63" s="48">
        <f t="shared" si="9"/>
        <v>-207</v>
      </c>
      <c r="I63" s="49">
        <f t="shared" si="5"/>
        <v>-6576</v>
      </c>
      <c r="J63" s="48">
        <f t="shared" si="10"/>
        <v>-144</v>
      </c>
      <c r="K63" s="49">
        <f t="shared" si="6"/>
        <v>26127</v>
      </c>
    </row>
    <row r="64" spans="3:11" ht="13.5">
      <c r="C64" s="1" t="s">
        <v>9</v>
      </c>
      <c r="D64" s="48">
        <f t="shared" si="7"/>
        <v>-30</v>
      </c>
      <c r="E64" s="49">
        <f t="shared" si="3"/>
        <v>-1018</v>
      </c>
      <c r="F64" s="48">
        <f t="shared" si="8"/>
        <v>-37</v>
      </c>
      <c r="G64" s="49">
        <f t="shared" si="4"/>
        <v>21605</v>
      </c>
      <c r="H64" s="48">
        <f t="shared" si="9"/>
        <v>-95</v>
      </c>
      <c r="I64" s="49">
        <f t="shared" si="5"/>
        <v>-13334</v>
      </c>
      <c r="J64" s="48">
        <f t="shared" si="10"/>
        <v>-87</v>
      </c>
      <c r="K64" s="49">
        <f t="shared" si="6"/>
        <v>-115345</v>
      </c>
    </row>
    <row r="65" spans="3:11" ht="13.5">
      <c r="C65" s="1" t="s">
        <v>10</v>
      </c>
      <c r="D65" s="48">
        <f t="shared" si="7"/>
        <v>-16</v>
      </c>
      <c r="E65" s="49">
        <f t="shared" si="3"/>
        <v>-17893</v>
      </c>
      <c r="F65" s="48">
        <f t="shared" si="8"/>
        <v>-40</v>
      </c>
      <c r="G65" s="49">
        <f t="shared" si="4"/>
        <v>16776</v>
      </c>
      <c r="H65" s="48">
        <f t="shared" si="9"/>
        <v>-34</v>
      </c>
      <c r="I65" s="49">
        <f t="shared" si="5"/>
        <v>-12880</v>
      </c>
      <c r="J65" s="48">
        <f t="shared" si="10"/>
        <v>-19</v>
      </c>
      <c r="K65" s="49">
        <f t="shared" si="6"/>
        <v>-6760</v>
      </c>
    </row>
    <row r="66" spans="3:11" ht="13.5">
      <c r="C66" s="1" t="s">
        <v>11</v>
      </c>
      <c r="D66" s="48">
        <f t="shared" si="7"/>
        <v>-443</v>
      </c>
      <c r="E66" s="49">
        <f t="shared" si="3"/>
        <v>-8980</v>
      </c>
      <c r="F66" s="48">
        <f t="shared" si="8"/>
        <v>-673</v>
      </c>
      <c r="G66" s="49">
        <f t="shared" si="4"/>
        <v>202222</v>
      </c>
      <c r="H66" s="48">
        <f t="shared" si="9"/>
        <v>-999</v>
      </c>
      <c r="I66" s="49">
        <f t="shared" si="5"/>
        <v>-283219</v>
      </c>
      <c r="J66" s="48">
        <f t="shared" si="10"/>
        <v>-749</v>
      </c>
      <c r="K66" s="49">
        <f t="shared" si="6"/>
        <v>-161338</v>
      </c>
    </row>
    <row r="67" spans="3:11" ht="13.5">
      <c r="C67" s="1" t="s">
        <v>12</v>
      </c>
      <c r="D67" s="48">
        <f t="shared" si="7"/>
        <v>-211</v>
      </c>
      <c r="E67" s="49">
        <f t="shared" si="3"/>
        <v>-96298</v>
      </c>
      <c r="F67" s="48">
        <f t="shared" si="8"/>
        <v>89</v>
      </c>
      <c r="G67" s="49">
        <f t="shared" si="4"/>
        <v>58317</v>
      </c>
      <c r="H67" s="48">
        <f t="shared" si="9"/>
        <v>-156</v>
      </c>
      <c r="I67" s="49">
        <f t="shared" si="5"/>
        <v>39981</v>
      </c>
      <c r="J67" s="48">
        <f t="shared" si="10"/>
        <v>-107</v>
      </c>
      <c r="K67" s="49">
        <f t="shared" si="6"/>
        <v>-55866</v>
      </c>
    </row>
    <row r="68" spans="3:11" ht="13.5">
      <c r="C68" s="1" t="s">
        <v>13</v>
      </c>
      <c r="D68" s="48">
        <f t="shared" si="7"/>
        <v>-79</v>
      </c>
      <c r="E68" s="49">
        <f t="shared" si="3"/>
        <v>20469</v>
      </c>
      <c r="F68" s="48">
        <f t="shared" si="8"/>
        <v>-123</v>
      </c>
      <c r="G68" s="49">
        <f t="shared" si="4"/>
        <v>62784</v>
      </c>
      <c r="H68" s="48">
        <f t="shared" si="9"/>
        <v>-186</v>
      </c>
      <c r="I68" s="49">
        <f t="shared" si="5"/>
        <v>-32525</v>
      </c>
      <c r="J68" s="48">
        <f t="shared" si="10"/>
        <v>-151</v>
      </c>
      <c r="K68" s="49">
        <f t="shared" si="6"/>
        <v>53309</v>
      </c>
    </row>
    <row r="69" spans="3:11" ht="13.5">
      <c r="C69" s="1" t="s">
        <v>14</v>
      </c>
      <c r="D69" s="48">
        <f t="shared" si="7"/>
        <v>-204</v>
      </c>
      <c r="E69" s="49">
        <f t="shared" si="3"/>
        <v>-8307</v>
      </c>
      <c r="F69" s="48">
        <f t="shared" si="8"/>
        <v>-279</v>
      </c>
      <c r="G69" s="49">
        <f t="shared" si="4"/>
        <v>60502</v>
      </c>
      <c r="H69" s="48">
        <f t="shared" si="9"/>
        <v>-376</v>
      </c>
      <c r="I69" s="49">
        <f t="shared" si="5"/>
        <v>6332</v>
      </c>
      <c r="J69" s="48">
        <f t="shared" si="10"/>
        <v>-351</v>
      </c>
      <c r="K69" s="49">
        <f t="shared" si="6"/>
        <v>-133842</v>
      </c>
    </row>
    <row r="70" spans="3:11" ht="13.5">
      <c r="C70" s="1" t="s">
        <v>15</v>
      </c>
      <c r="D70" s="48">
        <f t="shared" si="7"/>
        <v>-26</v>
      </c>
      <c r="E70" s="49">
        <f t="shared" si="3"/>
        <v>42497</v>
      </c>
      <c r="F70" s="48">
        <f t="shared" si="8"/>
        <v>-29</v>
      </c>
      <c r="G70" s="49">
        <f t="shared" si="4"/>
        <v>30790</v>
      </c>
      <c r="H70" s="48">
        <f t="shared" si="9"/>
        <v>-96</v>
      </c>
      <c r="I70" s="49">
        <f t="shared" si="5"/>
        <v>-5015</v>
      </c>
      <c r="J70" s="48">
        <f t="shared" si="10"/>
        <v>-82</v>
      </c>
      <c r="K70" s="49">
        <f t="shared" si="6"/>
        <v>-14511</v>
      </c>
    </row>
    <row r="71" spans="3:11" ht="13.5">
      <c r="C71" s="1" t="s">
        <v>16</v>
      </c>
      <c r="D71" s="48">
        <f t="shared" si="7"/>
        <v>-78</v>
      </c>
      <c r="E71" s="49">
        <f t="shared" si="3"/>
        <v>18709</v>
      </c>
      <c r="F71" s="48">
        <f t="shared" si="8"/>
        <v>-118</v>
      </c>
      <c r="G71" s="49">
        <f t="shared" si="4"/>
        <v>40597</v>
      </c>
      <c r="H71" s="48">
        <f t="shared" si="9"/>
        <v>-153</v>
      </c>
      <c r="I71" s="49">
        <f t="shared" si="5"/>
        <v>15987</v>
      </c>
      <c r="J71" s="48">
        <f t="shared" si="10"/>
        <v>-135</v>
      </c>
      <c r="K71" s="49">
        <f t="shared" si="6"/>
        <v>-68122</v>
      </c>
    </row>
    <row r="72" spans="3:11" ht="13.5">
      <c r="C72" s="1"/>
      <c r="D72" s="48"/>
      <c r="E72" s="49"/>
      <c r="F72" s="48"/>
      <c r="G72" s="49"/>
      <c r="H72" s="48"/>
      <c r="I72" s="49"/>
      <c r="J72" s="48"/>
      <c r="K72" s="49"/>
    </row>
    <row r="73" spans="3:11" ht="13.5">
      <c r="C73" s="1" t="s">
        <v>17</v>
      </c>
      <c r="D73" s="48">
        <f aca="true" t="shared" si="11" ref="D73:K73">+F49-D49</f>
        <v>-6124</v>
      </c>
      <c r="E73" s="49">
        <f t="shared" si="11"/>
        <v>180769</v>
      </c>
      <c r="F73" s="48">
        <f t="shared" si="11"/>
        <v>-6700</v>
      </c>
      <c r="G73" s="49">
        <f t="shared" si="11"/>
        <v>1760318</v>
      </c>
      <c r="H73" s="48">
        <f t="shared" si="11"/>
        <v>-8991</v>
      </c>
      <c r="I73" s="49">
        <f t="shared" si="11"/>
        <v>-1125013</v>
      </c>
      <c r="J73" s="48">
        <f t="shared" si="11"/>
        <v>-7547</v>
      </c>
      <c r="K73" s="49">
        <f t="shared" si="11"/>
        <v>-18510246</v>
      </c>
    </row>
  </sheetData>
  <sheetProtection/>
  <mergeCells count="25">
    <mergeCell ref="J53:K53"/>
    <mergeCell ref="J29:K29"/>
    <mergeCell ref="C53:C54"/>
    <mergeCell ref="D53:E53"/>
    <mergeCell ref="F53:G53"/>
    <mergeCell ref="H53:I53"/>
    <mergeCell ref="D29:E29"/>
    <mergeCell ref="F29:G29"/>
    <mergeCell ref="H29:I29"/>
    <mergeCell ref="L29:M29"/>
    <mergeCell ref="C29:C30"/>
    <mergeCell ref="C3:E3"/>
    <mergeCell ref="L6:M6"/>
    <mergeCell ref="D6:D7"/>
    <mergeCell ref="E6:E7"/>
    <mergeCell ref="F6:F7"/>
    <mergeCell ref="G6:G7"/>
    <mergeCell ref="H6:H7"/>
    <mergeCell ref="C5:G5"/>
    <mergeCell ref="C28:G28"/>
    <mergeCell ref="J6:J7"/>
    <mergeCell ref="K6:K7"/>
    <mergeCell ref="C6:C7"/>
    <mergeCell ref="I6:I7"/>
    <mergeCell ref="C52:G52"/>
  </mergeCells>
  <printOptions/>
  <pageMargins left="0.7" right="0.7" top="0.75" bottom="0.75" header="0.3" footer="0.3"/>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C3:P281"/>
  <sheetViews>
    <sheetView zoomScalePageLayoutView="0" workbookViewId="0" topLeftCell="A1">
      <selection activeCell="A1" sqref="A1:R281"/>
    </sheetView>
  </sheetViews>
  <sheetFormatPr defaultColWidth="9.140625" defaultRowHeight="15"/>
  <sheetData>
    <row r="3" spans="3:5" ht="13.5">
      <c r="C3" s="232" t="s">
        <v>39</v>
      </c>
      <c r="D3" s="232"/>
      <c r="E3" s="232"/>
    </row>
    <row r="4" spans="3:8" ht="13.5">
      <c r="C4" s="257" t="s">
        <v>45</v>
      </c>
      <c r="D4" s="257"/>
      <c r="E4" s="257"/>
      <c r="F4" s="257"/>
      <c r="G4" s="257"/>
      <c r="H4" s="257"/>
    </row>
    <row r="5" spans="3:14" ht="13.5">
      <c r="C5" s="233"/>
      <c r="D5" s="271" t="s">
        <v>40</v>
      </c>
      <c r="E5" s="271"/>
      <c r="F5" s="271" t="s">
        <v>41</v>
      </c>
      <c r="G5" s="271"/>
      <c r="H5" s="271" t="s">
        <v>42</v>
      </c>
      <c r="I5" s="271"/>
      <c r="J5" s="271" t="s">
        <v>43</v>
      </c>
      <c r="K5" s="271"/>
      <c r="L5" s="271" t="s">
        <v>44</v>
      </c>
      <c r="M5" s="271"/>
      <c r="N5" s="381" t="s">
        <v>59</v>
      </c>
    </row>
    <row r="6" spans="3:14" ht="13.5">
      <c r="C6" s="233"/>
      <c r="D6" s="17" t="s">
        <v>19</v>
      </c>
      <c r="E6" s="18" t="s">
        <v>26</v>
      </c>
      <c r="F6" s="17" t="s">
        <v>19</v>
      </c>
      <c r="G6" s="18" t="s">
        <v>26</v>
      </c>
      <c r="H6" s="17" t="s">
        <v>19</v>
      </c>
      <c r="I6" s="18" t="s">
        <v>26</v>
      </c>
      <c r="J6" s="17" t="s">
        <v>19</v>
      </c>
      <c r="K6" s="18" t="s">
        <v>26</v>
      </c>
      <c r="L6" s="17" t="s">
        <v>19</v>
      </c>
      <c r="M6" s="18" t="s">
        <v>26</v>
      </c>
      <c r="N6" s="382"/>
    </row>
    <row r="7" spans="3:14" ht="13.5">
      <c r="C7" s="1" t="s">
        <v>0</v>
      </c>
      <c r="D7" s="6"/>
      <c r="E7" s="22"/>
      <c r="F7" s="6"/>
      <c r="G7" s="22"/>
      <c r="H7" s="6"/>
      <c r="I7" s="22"/>
      <c r="J7" s="6"/>
      <c r="K7" s="22"/>
      <c r="L7" s="6"/>
      <c r="M7" s="22"/>
      <c r="N7" s="40">
        <f>+L7+J7+H7+F7+D7</f>
        <v>0</v>
      </c>
    </row>
    <row r="8" spans="3:14" ht="13.5">
      <c r="C8" s="1" t="s">
        <v>1</v>
      </c>
      <c r="D8" s="6"/>
      <c r="E8" s="22"/>
      <c r="F8" s="6"/>
      <c r="G8" s="22"/>
      <c r="H8" s="6"/>
      <c r="I8" s="22"/>
      <c r="J8" s="6"/>
      <c r="K8" s="22"/>
      <c r="L8" s="6"/>
      <c r="M8" s="22"/>
      <c r="N8" s="40">
        <f aca="true" t="shared" si="0" ref="N8:N23">+L8+J8+H8+F8+D8</f>
        <v>0</v>
      </c>
    </row>
    <row r="9" spans="3:15" ht="13.5">
      <c r="C9" s="1" t="s">
        <v>2</v>
      </c>
      <c r="D9" s="6"/>
      <c r="E9" s="22"/>
      <c r="F9" s="6"/>
      <c r="G9" s="22"/>
      <c r="H9" s="6"/>
      <c r="I9" s="22"/>
      <c r="J9" s="6"/>
      <c r="K9" s="22"/>
      <c r="L9" s="6"/>
      <c r="M9" s="22"/>
      <c r="N9" s="40">
        <f t="shared" si="0"/>
        <v>0</v>
      </c>
      <c r="O9" t="s">
        <v>455</v>
      </c>
    </row>
    <row r="10" spans="3:15" ht="13.5">
      <c r="C10" s="1" t="s">
        <v>3</v>
      </c>
      <c r="D10" s="6"/>
      <c r="E10" s="22"/>
      <c r="F10" s="6"/>
      <c r="G10" s="22"/>
      <c r="H10" s="6"/>
      <c r="I10" s="22"/>
      <c r="J10" s="6"/>
      <c r="K10" s="22"/>
      <c r="L10" s="6"/>
      <c r="M10" s="22"/>
      <c r="N10" s="40">
        <f t="shared" si="0"/>
        <v>0</v>
      </c>
      <c r="O10" t="s">
        <v>456</v>
      </c>
    </row>
    <row r="11" spans="3:15" ht="13.5">
      <c r="C11" s="1" t="s">
        <v>4</v>
      </c>
      <c r="D11" s="6"/>
      <c r="E11" s="22"/>
      <c r="F11" s="6"/>
      <c r="G11" s="22"/>
      <c r="H11" s="6"/>
      <c r="I11" s="22"/>
      <c r="J11" s="6"/>
      <c r="K11" s="22"/>
      <c r="L11" s="6"/>
      <c r="M11" s="22"/>
      <c r="N11" s="40">
        <f t="shared" si="0"/>
        <v>0</v>
      </c>
      <c r="O11" t="s">
        <v>450</v>
      </c>
    </row>
    <row r="12" spans="3:15" ht="13.5">
      <c r="C12" s="1" t="s">
        <v>5</v>
      </c>
      <c r="D12" s="6"/>
      <c r="E12" s="22"/>
      <c r="F12" s="6"/>
      <c r="G12" s="22"/>
      <c r="H12" s="6"/>
      <c r="I12" s="22"/>
      <c r="J12" s="6"/>
      <c r="K12" s="22"/>
      <c r="L12" s="6"/>
      <c r="M12" s="22"/>
      <c r="N12" s="40">
        <f t="shared" si="0"/>
        <v>0</v>
      </c>
      <c r="O12" t="s">
        <v>379</v>
      </c>
    </row>
    <row r="13" spans="3:15" ht="13.5">
      <c r="C13" s="1" t="s">
        <v>6</v>
      </c>
      <c r="D13" s="6"/>
      <c r="E13" s="22"/>
      <c r="F13" s="6"/>
      <c r="G13" s="22"/>
      <c r="H13" s="6"/>
      <c r="I13" s="22"/>
      <c r="J13" s="6"/>
      <c r="K13" s="22"/>
      <c r="L13" s="6"/>
      <c r="M13" s="22"/>
      <c r="N13" s="40">
        <f t="shared" si="0"/>
        <v>0</v>
      </c>
      <c r="O13" s="135" t="s">
        <v>457</v>
      </c>
    </row>
    <row r="14" spans="3:14" ht="13.5">
      <c r="C14" s="1" t="s">
        <v>7</v>
      </c>
      <c r="D14" s="6"/>
      <c r="E14" s="22"/>
      <c r="F14" s="6"/>
      <c r="G14" s="22"/>
      <c r="H14" s="6"/>
      <c r="I14" s="22"/>
      <c r="J14" s="6"/>
      <c r="K14" s="22"/>
      <c r="L14" s="6"/>
      <c r="M14" s="22"/>
      <c r="N14" s="40">
        <f t="shared" si="0"/>
        <v>0</v>
      </c>
    </row>
    <row r="15" spans="3:14" ht="13.5">
      <c r="C15" s="1" t="s">
        <v>8</v>
      </c>
      <c r="D15" s="6"/>
      <c r="E15" s="22"/>
      <c r="F15" s="6"/>
      <c r="G15" s="22"/>
      <c r="H15" s="6"/>
      <c r="I15" s="22"/>
      <c r="J15" s="6"/>
      <c r="K15" s="22"/>
      <c r="L15" s="6"/>
      <c r="M15" s="22"/>
      <c r="N15" s="40">
        <f t="shared" si="0"/>
        <v>0</v>
      </c>
    </row>
    <row r="16" spans="3:15" ht="13.5">
      <c r="C16" s="1" t="s">
        <v>9</v>
      </c>
      <c r="D16" s="6"/>
      <c r="E16" s="22"/>
      <c r="F16" s="6"/>
      <c r="G16" s="22"/>
      <c r="H16" s="6"/>
      <c r="I16" s="22"/>
      <c r="J16" s="6"/>
      <c r="K16" s="22"/>
      <c r="L16" s="6"/>
      <c r="M16" s="22"/>
      <c r="N16" s="40">
        <f t="shared" si="0"/>
        <v>0</v>
      </c>
      <c r="O16" t="s">
        <v>379</v>
      </c>
    </row>
    <row r="17" spans="3:15" ht="13.5">
      <c r="C17" s="1" t="s">
        <v>10</v>
      </c>
      <c r="D17" s="6"/>
      <c r="E17" s="22"/>
      <c r="F17" s="6"/>
      <c r="G17" s="22"/>
      <c r="H17" s="6"/>
      <c r="I17" s="22"/>
      <c r="J17" s="6"/>
      <c r="K17" s="22"/>
      <c r="L17" s="6"/>
      <c r="M17" s="22"/>
      <c r="N17" s="40">
        <f t="shared" si="0"/>
        <v>0</v>
      </c>
      <c r="O17" t="s">
        <v>387</v>
      </c>
    </row>
    <row r="18" spans="3:14" ht="13.5">
      <c r="C18" s="1" t="s">
        <v>11</v>
      </c>
      <c r="D18" s="6"/>
      <c r="E18" s="22"/>
      <c r="F18" s="6"/>
      <c r="G18" s="22"/>
      <c r="H18" s="6"/>
      <c r="I18" s="22"/>
      <c r="J18" s="6"/>
      <c r="K18" s="22"/>
      <c r="L18" s="6"/>
      <c r="M18" s="22"/>
      <c r="N18" s="40">
        <f t="shared" si="0"/>
        <v>0</v>
      </c>
    </row>
    <row r="19" spans="3:14" ht="13.5">
      <c r="C19" s="1" t="s">
        <v>12</v>
      </c>
      <c r="D19" s="6">
        <v>893</v>
      </c>
      <c r="E19" s="22"/>
      <c r="F19" s="6">
        <v>367</v>
      </c>
      <c r="G19" s="22"/>
      <c r="H19" s="6">
        <v>196</v>
      </c>
      <c r="I19" s="22"/>
      <c r="J19" s="6">
        <v>75</v>
      </c>
      <c r="K19" s="22"/>
      <c r="L19" s="6">
        <v>100</v>
      </c>
      <c r="M19" s="22"/>
      <c r="N19" s="40">
        <f t="shared" si="0"/>
        <v>1631</v>
      </c>
    </row>
    <row r="20" spans="3:14" ht="13.5">
      <c r="C20" s="1" t="s">
        <v>13</v>
      </c>
      <c r="D20" s="6">
        <v>1175</v>
      </c>
      <c r="E20" s="22"/>
      <c r="F20" s="6">
        <v>576</v>
      </c>
      <c r="G20" s="22"/>
      <c r="H20" s="6">
        <v>275</v>
      </c>
      <c r="I20" s="22"/>
      <c r="J20" s="6">
        <v>123</v>
      </c>
      <c r="K20" s="22"/>
      <c r="L20" s="6">
        <v>135</v>
      </c>
      <c r="M20" s="22"/>
      <c r="N20" s="40">
        <f t="shared" si="0"/>
        <v>2284</v>
      </c>
    </row>
    <row r="21" spans="3:14" ht="13.5">
      <c r="C21" s="1" t="s">
        <v>14</v>
      </c>
      <c r="D21" s="6">
        <v>1474</v>
      </c>
      <c r="E21" s="22">
        <v>0.9325</v>
      </c>
      <c r="F21" s="6">
        <v>760</v>
      </c>
      <c r="G21" s="22">
        <v>0.9507</v>
      </c>
      <c r="H21" s="6">
        <v>419</v>
      </c>
      <c r="I21" s="22">
        <v>0.9818</v>
      </c>
      <c r="J21" s="6">
        <v>244</v>
      </c>
      <c r="K21" s="22">
        <v>0.954</v>
      </c>
      <c r="L21" s="6">
        <v>329</v>
      </c>
      <c r="M21" s="22">
        <v>0.9695</v>
      </c>
      <c r="N21" s="40">
        <f t="shared" si="0"/>
        <v>3226</v>
      </c>
    </row>
    <row r="22" spans="3:15" ht="13.5">
      <c r="C22" s="1" t="s">
        <v>15</v>
      </c>
      <c r="D22" s="6"/>
      <c r="E22" s="22"/>
      <c r="F22" s="6"/>
      <c r="G22" s="22"/>
      <c r="H22" s="6"/>
      <c r="I22" s="22"/>
      <c r="J22" s="6"/>
      <c r="K22" s="22"/>
      <c r="L22" s="6"/>
      <c r="M22" s="22"/>
      <c r="N22" s="40">
        <f t="shared" si="0"/>
        <v>0</v>
      </c>
      <c r="O22" t="s">
        <v>387</v>
      </c>
    </row>
    <row r="23" spans="3:14" ht="13.5">
      <c r="C23" s="1" t="s">
        <v>16</v>
      </c>
      <c r="D23" s="6">
        <v>907</v>
      </c>
      <c r="E23" s="22"/>
      <c r="F23" s="6">
        <v>394</v>
      </c>
      <c r="G23" s="22"/>
      <c r="H23" s="6">
        <v>193</v>
      </c>
      <c r="I23" s="22"/>
      <c r="J23" s="6">
        <v>87</v>
      </c>
      <c r="K23" s="22"/>
      <c r="L23" s="6">
        <v>99</v>
      </c>
      <c r="M23" s="22"/>
      <c r="N23" s="40">
        <f t="shared" si="0"/>
        <v>1680</v>
      </c>
    </row>
    <row r="24" spans="3:14" ht="13.5">
      <c r="C24" s="1"/>
      <c r="D24" s="6"/>
      <c r="E24" s="22"/>
      <c r="F24" s="6"/>
      <c r="G24" s="22"/>
      <c r="H24" s="6"/>
      <c r="I24" s="22"/>
      <c r="J24" s="6"/>
      <c r="K24" s="22"/>
      <c r="L24" s="6"/>
      <c r="M24" s="22"/>
      <c r="N24" s="40"/>
    </row>
    <row r="25" spans="3:14" ht="13.5">
      <c r="C25" s="1" t="s">
        <v>17</v>
      </c>
      <c r="D25" s="6">
        <f>SUM(D7:D23)</f>
        <v>4449</v>
      </c>
      <c r="E25" s="22">
        <f>AVERAGE(E7:E23)</f>
        <v>0.9325</v>
      </c>
      <c r="F25" s="6">
        <f>SUM(F7:F23)</f>
        <v>2097</v>
      </c>
      <c r="G25" s="22">
        <f>AVERAGE(G7:G23)</f>
        <v>0.9507</v>
      </c>
      <c r="H25" s="6">
        <f>SUM(H7:H23)</f>
        <v>1083</v>
      </c>
      <c r="I25" s="22">
        <f>AVERAGE(I7:I23)</f>
        <v>0.9818</v>
      </c>
      <c r="J25" s="6">
        <f>SUM(J7:J23)</f>
        <v>529</v>
      </c>
      <c r="K25" s="22">
        <f>AVERAGE(K7:K23)</f>
        <v>0.954</v>
      </c>
      <c r="L25" s="6">
        <f>SUM(L7:L23)</f>
        <v>663</v>
      </c>
      <c r="M25" s="22">
        <f>AVERAGE(M7:M23)</f>
        <v>0.9695</v>
      </c>
      <c r="N25" s="40">
        <f>SUM(N7:N23)</f>
        <v>8821</v>
      </c>
    </row>
    <row r="26" spans="3:15" ht="13.5">
      <c r="C26" s="19"/>
      <c r="D26" s="20"/>
      <c r="E26" s="26"/>
      <c r="F26" s="20"/>
      <c r="G26" s="26"/>
      <c r="H26" s="20"/>
      <c r="I26" s="26"/>
      <c r="J26" s="20"/>
      <c r="K26" s="26"/>
      <c r="L26" s="20"/>
      <c r="M26" s="26"/>
      <c r="N26" s="29"/>
      <c r="O26" s="26"/>
    </row>
    <row r="27" spans="3:15" ht="13.5">
      <c r="C27" s="19"/>
      <c r="D27" s="20"/>
      <c r="E27" s="26"/>
      <c r="F27" s="20"/>
      <c r="G27" s="26"/>
      <c r="H27" s="20"/>
      <c r="I27" s="26"/>
      <c r="J27" s="20"/>
      <c r="K27" s="26"/>
      <c r="L27" s="20"/>
      <c r="M27" s="26"/>
      <c r="N27" s="29"/>
      <c r="O27" s="26"/>
    </row>
    <row r="28" spans="3:15" ht="13.5">
      <c r="C28" s="19"/>
      <c r="D28" s="20"/>
      <c r="E28" s="26"/>
      <c r="F28" s="20"/>
      <c r="G28" s="26"/>
      <c r="H28" s="20"/>
      <c r="I28" s="26"/>
      <c r="J28" s="20"/>
      <c r="K28" s="26"/>
      <c r="L28" s="20"/>
      <c r="M28" s="26"/>
      <c r="N28" s="29"/>
      <c r="O28" s="26"/>
    </row>
    <row r="29" spans="3:15" ht="13.5">
      <c r="C29" s="19"/>
      <c r="D29" s="20"/>
      <c r="E29" s="26"/>
      <c r="F29" s="20"/>
      <c r="G29" s="26"/>
      <c r="H29" s="20"/>
      <c r="I29" s="26"/>
      <c r="J29" s="20"/>
      <c r="K29" s="26"/>
      <c r="L29" s="20"/>
      <c r="M29" s="26"/>
      <c r="N29" s="29"/>
      <c r="O29" s="26"/>
    </row>
    <row r="30" spans="3:15" ht="13.5">
      <c r="C30" s="19"/>
      <c r="D30" s="20"/>
      <c r="E30" s="26"/>
      <c r="F30" s="20"/>
      <c r="G30" s="26"/>
      <c r="H30" s="20"/>
      <c r="I30" s="26"/>
      <c r="J30" s="20"/>
      <c r="K30" s="26"/>
      <c r="L30" s="20"/>
      <c r="M30" s="26"/>
      <c r="N30" s="29"/>
      <c r="O30" s="26"/>
    </row>
    <row r="31" spans="3:15" ht="13.5">
      <c r="C31" s="19"/>
      <c r="D31" s="20"/>
      <c r="E31" s="26"/>
      <c r="F31" s="20"/>
      <c r="G31" s="26"/>
      <c r="H31" s="20"/>
      <c r="I31" s="26"/>
      <c r="J31" s="20"/>
      <c r="K31" s="26"/>
      <c r="L31" s="20"/>
      <c r="M31" s="26"/>
      <c r="N31" s="29"/>
      <c r="O31" s="26"/>
    </row>
    <row r="32" spans="3:15" ht="13.5">
      <c r="C32" s="19"/>
      <c r="D32" s="20"/>
      <c r="E32" s="26"/>
      <c r="F32" s="20"/>
      <c r="G32" s="26"/>
      <c r="H32" s="20"/>
      <c r="I32" s="26"/>
      <c r="J32" s="20"/>
      <c r="K32" s="26"/>
      <c r="L32" s="20"/>
      <c r="M32" s="26"/>
      <c r="N32" s="29"/>
      <c r="O32" s="26"/>
    </row>
    <row r="33" spans="3:15" ht="13.5">
      <c r="C33" s="349" t="s">
        <v>60</v>
      </c>
      <c r="D33" s="257"/>
      <c r="E33" s="26"/>
      <c r="F33" s="20"/>
      <c r="G33" s="26"/>
      <c r="H33" s="20"/>
      <c r="I33" s="26"/>
      <c r="J33" s="20"/>
      <c r="K33" s="26"/>
      <c r="L33" s="20"/>
      <c r="M33" s="26"/>
      <c r="N33" s="29"/>
      <c r="O33" s="26"/>
    </row>
    <row r="34" spans="3:15" ht="13.5">
      <c r="C34" s="1"/>
      <c r="D34" s="30" t="s">
        <v>61</v>
      </c>
      <c r="E34" s="31" t="s">
        <v>62</v>
      </c>
      <c r="F34" s="30" t="s">
        <v>63</v>
      </c>
      <c r="G34" s="31" t="s">
        <v>64</v>
      </c>
      <c r="H34" s="30" t="s">
        <v>65</v>
      </c>
      <c r="I34" s="26"/>
      <c r="J34" s="20"/>
      <c r="K34" s="26"/>
      <c r="L34" s="20"/>
      <c r="M34" s="26"/>
      <c r="N34" s="29"/>
      <c r="O34" s="26"/>
    </row>
    <row r="35" spans="3:15" ht="13.5">
      <c r="C35" s="1" t="s">
        <v>0</v>
      </c>
      <c r="D35" s="183" t="e">
        <f>+D7/N7</f>
        <v>#DIV/0!</v>
      </c>
      <c r="E35" s="183" t="e">
        <f aca="true" t="shared" si="1" ref="E35:E51">+F7/N7</f>
        <v>#DIV/0!</v>
      </c>
      <c r="F35" s="183" t="e">
        <f aca="true" t="shared" si="2" ref="F35:F51">+H7/N7</f>
        <v>#DIV/0!</v>
      </c>
      <c r="G35" s="183" t="e">
        <f aca="true" t="shared" si="3" ref="G35:G51">+J7/N7</f>
        <v>#DIV/0!</v>
      </c>
      <c r="H35" s="183" t="e">
        <f aca="true" t="shared" si="4" ref="H35:H51">+L7/N7</f>
        <v>#DIV/0!</v>
      </c>
      <c r="I35" s="26"/>
      <c r="J35" s="20"/>
      <c r="K35" s="26"/>
      <c r="L35" s="20"/>
      <c r="M35" s="26"/>
      <c r="N35" s="29"/>
      <c r="O35" s="26"/>
    </row>
    <row r="36" spans="3:15" ht="13.5">
      <c r="C36" s="1" t="s">
        <v>1</v>
      </c>
      <c r="D36" s="183" t="e">
        <f aca="true" t="shared" si="5" ref="D36:D51">+D8/N8</f>
        <v>#DIV/0!</v>
      </c>
      <c r="E36" s="183" t="e">
        <f t="shared" si="1"/>
        <v>#DIV/0!</v>
      </c>
      <c r="F36" s="183" t="e">
        <f t="shared" si="2"/>
        <v>#DIV/0!</v>
      </c>
      <c r="G36" s="183" t="e">
        <f t="shared" si="3"/>
        <v>#DIV/0!</v>
      </c>
      <c r="H36" s="183" t="e">
        <f t="shared" si="4"/>
        <v>#DIV/0!</v>
      </c>
      <c r="I36" s="26"/>
      <c r="J36" s="20"/>
      <c r="K36" s="26"/>
      <c r="L36" s="20"/>
      <c r="M36" s="26"/>
      <c r="N36" s="29"/>
      <c r="O36" s="26"/>
    </row>
    <row r="37" spans="3:15" ht="13.5">
      <c r="C37" s="1" t="s">
        <v>2</v>
      </c>
      <c r="D37" s="183" t="e">
        <f t="shared" si="5"/>
        <v>#DIV/0!</v>
      </c>
      <c r="E37" s="183" t="e">
        <f t="shared" si="1"/>
        <v>#DIV/0!</v>
      </c>
      <c r="F37" s="183" t="e">
        <f t="shared" si="2"/>
        <v>#DIV/0!</v>
      </c>
      <c r="G37" s="183" t="e">
        <f t="shared" si="3"/>
        <v>#DIV/0!</v>
      </c>
      <c r="H37" s="183" t="e">
        <f t="shared" si="4"/>
        <v>#DIV/0!</v>
      </c>
      <c r="I37" s="26"/>
      <c r="J37" s="20"/>
      <c r="K37" s="26"/>
      <c r="L37" s="20"/>
      <c r="M37" s="26"/>
      <c r="N37" s="29"/>
      <c r="O37" s="26"/>
    </row>
    <row r="38" spans="3:15" ht="13.5">
      <c r="C38" s="1" t="s">
        <v>3</v>
      </c>
      <c r="D38" s="183" t="e">
        <f t="shared" si="5"/>
        <v>#DIV/0!</v>
      </c>
      <c r="E38" s="183" t="e">
        <f t="shared" si="1"/>
        <v>#DIV/0!</v>
      </c>
      <c r="F38" s="183" t="e">
        <f t="shared" si="2"/>
        <v>#DIV/0!</v>
      </c>
      <c r="G38" s="183" t="e">
        <f t="shared" si="3"/>
        <v>#DIV/0!</v>
      </c>
      <c r="H38" s="183" t="e">
        <f t="shared" si="4"/>
        <v>#DIV/0!</v>
      </c>
      <c r="I38" s="26"/>
      <c r="J38" s="20"/>
      <c r="K38" s="26"/>
      <c r="L38" s="20"/>
      <c r="M38" s="26"/>
      <c r="N38" s="29"/>
      <c r="O38" s="26"/>
    </row>
    <row r="39" spans="3:15" ht="13.5">
      <c r="C39" s="1" t="s">
        <v>4</v>
      </c>
      <c r="D39" s="183" t="e">
        <f t="shared" si="5"/>
        <v>#DIV/0!</v>
      </c>
      <c r="E39" s="183" t="e">
        <f t="shared" si="1"/>
        <v>#DIV/0!</v>
      </c>
      <c r="F39" s="183" t="e">
        <f t="shared" si="2"/>
        <v>#DIV/0!</v>
      </c>
      <c r="G39" s="183" t="e">
        <f t="shared" si="3"/>
        <v>#DIV/0!</v>
      </c>
      <c r="H39" s="183" t="e">
        <f t="shared" si="4"/>
        <v>#DIV/0!</v>
      </c>
      <c r="I39" s="26"/>
      <c r="J39" s="20"/>
      <c r="K39" s="26"/>
      <c r="L39" s="20"/>
      <c r="M39" s="26"/>
      <c r="N39" s="29"/>
      <c r="O39" s="26"/>
    </row>
    <row r="40" spans="3:15" ht="13.5">
      <c r="C40" s="1" t="s">
        <v>5</v>
      </c>
      <c r="D40" s="183" t="e">
        <f t="shared" si="5"/>
        <v>#DIV/0!</v>
      </c>
      <c r="E40" s="183" t="e">
        <f t="shared" si="1"/>
        <v>#DIV/0!</v>
      </c>
      <c r="F40" s="183" t="e">
        <f t="shared" si="2"/>
        <v>#DIV/0!</v>
      </c>
      <c r="G40" s="183" t="e">
        <f t="shared" si="3"/>
        <v>#DIV/0!</v>
      </c>
      <c r="H40" s="183" t="e">
        <f t="shared" si="4"/>
        <v>#DIV/0!</v>
      </c>
      <c r="I40" s="26"/>
      <c r="J40" s="20"/>
      <c r="K40" s="26"/>
      <c r="L40" s="20"/>
      <c r="M40" s="26"/>
      <c r="N40" s="29"/>
      <c r="O40" s="26"/>
    </row>
    <row r="41" spans="3:15" ht="13.5">
      <c r="C41" s="1" t="s">
        <v>6</v>
      </c>
      <c r="D41" s="183" t="e">
        <f t="shared" si="5"/>
        <v>#DIV/0!</v>
      </c>
      <c r="E41" s="183" t="e">
        <f t="shared" si="1"/>
        <v>#DIV/0!</v>
      </c>
      <c r="F41" s="183" t="e">
        <f t="shared" si="2"/>
        <v>#DIV/0!</v>
      </c>
      <c r="G41" s="183" t="e">
        <f t="shared" si="3"/>
        <v>#DIV/0!</v>
      </c>
      <c r="H41" s="183" t="e">
        <f t="shared" si="4"/>
        <v>#DIV/0!</v>
      </c>
      <c r="I41" s="26"/>
      <c r="J41" s="20"/>
      <c r="K41" s="26"/>
      <c r="L41" s="20"/>
      <c r="M41" s="26"/>
      <c r="N41" s="29"/>
      <c r="O41" s="26"/>
    </row>
    <row r="42" spans="3:15" ht="13.5">
      <c r="C42" s="1" t="s">
        <v>7</v>
      </c>
      <c r="D42" s="183" t="e">
        <f t="shared" si="5"/>
        <v>#DIV/0!</v>
      </c>
      <c r="E42" s="183" t="e">
        <f t="shared" si="1"/>
        <v>#DIV/0!</v>
      </c>
      <c r="F42" s="183" t="e">
        <f t="shared" si="2"/>
        <v>#DIV/0!</v>
      </c>
      <c r="G42" s="183" t="e">
        <f t="shared" si="3"/>
        <v>#DIV/0!</v>
      </c>
      <c r="H42" s="183" t="e">
        <f t="shared" si="4"/>
        <v>#DIV/0!</v>
      </c>
      <c r="I42" s="26"/>
      <c r="J42" s="20"/>
      <c r="K42" s="26"/>
      <c r="L42" s="20"/>
      <c r="M42" s="26"/>
      <c r="N42" s="29"/>
      <c r="O42" s="26"/>
    </row>
    <row r="43" spans="3:15" ht="13.5">
      <c r="C43" s="1" t="s">
        <v>8</v>
      </c>
      <c r="D43" s="183" t="e">
        <f t="shared" si="5"/>
        <v>#DIV/0!</v>
      </c>
      <c r="E43" s="183" t="e">
        <f t="shared" si="1"/>
        <v>#DIV/0!</v>
      </c>
      <c r="F43" s="183" t="e">
        <f t="shared" si="2"/>
        <v>#DIV/0!</v>
      </c>
      <c r="G43" s="183" t="e">
        <f t="shared" si="3"/>
        <v>#DIV/0!</v>
      </c>
      <c r="H43" s="183" t="e">
        <f t="shared" si="4"/>
        <v>#DIV/0!</v>
      </c>
      <c r="I43" s="26"/>
      <c r="J43" s="20"/>
      <c r="K43" s="26"/>
      <c r="L43" s="20"/>
      <c r="M43" s="26"/>
      <c r="N43" s="29"/>
      <c r="O43" s="26"/>
    </row>
    <row r="44" spans="3:15" ht="13.5">
      <c r="C44" s="1" t="s">
        <v>9</v>
      </c>
      <c r="D44" s="183" t="e">
        <f t="shared" si="5"/>
        <v>#DIV/0!</v>
      </c>
      <c r="E44" s="183" t="e">
        <f t="shared" si="1"/>
        <v>#DIV/0!</v>
      </c>
      <c r="F44" s="183" t="e">
        <f t="shared" si="2"/>
        <v>#DIV/0!</v>
      </c>
      <c r="G44" s="183" t="e">
        <f t="shared" si="3"/>
        <v>#DIV/0!</v>
      </c>
      <c r="H44" s="183" t="e">
        <f t="shared" si="4"/>
        <v>#DIV/0!</v>
      </c>
      <c r="I44" s="26"/>
      <c r="J44" s="20"/>
      <c r="K44" s="26"/>
      <c r="L44" s="20"/>
      <c r="M44" s="26"/>
      <c r="N44" s="29"/>
      <c r="O44" s="26"/>
    </row>
    <row r="45" spans="3:15" ht="13.5">
      <c r="C45" s="1" t="s">
        <v>10</v>
      </c>
      <c r="D45" s="183" t="e">
        <f t="shared" si="5"/>
        <v>#DIV/0!</v>
      </c>
      <c r="E45" s="183" t="e">
        <f t="shared" si="1"/>
        <v>#DIV/0!</v>
      </c>
      <c r="F45" s="183" t="e">
        <f t="shared" si="2"/>
        <v>#DIV/0!</v>
      </c>
      <c r="G45" s="183" t="e">
        <f t="shared" si="3"/>
        <v>#DIV/0!</v>
      </c>
      <c r="H45" s="183" t="e">
        <f t="shared" si="4"/>
        <v>#DIV/0!</v>
      </c>
      <c r="I45" s="26"/>
      <c r="J45" s="20"/>
      <c r="K45" s="26"/>
      <c r="L45" s="20"/>
      <c r="M45" s="26"/>
      <c r="N45" s="29"/>
      <c r="O45" s="26"/>
    </row>
    <row r="46" spans="3:15" ht="13.5">
      <c r="C46" s="1" t="s">
        <v>11</v>
      </c>
      <c r="D46" s="183" t="e">
        <f t="shared" si="5"/>
        <v>#DIV/0!</v>
      </c>
      <c r="E46" s="183" t="e">
        <f t="shared" si="1"/>
        <v>#DIV/0!</v>
      </c>
      <c r="F46" s="183" t="e">
        <f t="shared" si="2"/>
        <v>#DIV/0!</v>
      </c>
      <c r="G46" s="183" t="e">
        <f t="shared" si="3"/>
        <v>#DIV/0!</v>
      </c>
      <c r="H46" s="183" t="e">
        <f t="shared" si="4"/>
        <v>#DIV/0!</v>
      </c>
      <c r="I46" s="26"/>
      <c r="J46" s="20"/>
      <c r="K46" s="26"/>
      <c r="L46" s="20"/>
      <c r="M46" s="26"/>
      <c r="N46" s="29"/>
      <c r="O46" s="26"/>
    </row>
    <row r="47" spans="3:15" ht="13.5">
      <c r="C47" s="1" t="s">
        <v>12</v>
      </c>
      <c r="D47" s="5">
        <f t="shared" si="5"/>
        <v>0.5475168608215818</v>
      </c>
      <c r="E47" s="5">
        <f t="shared" si="1"/>
        <v>0.22501532801961988</v>
      </c>
      <c r="F47" s="5">
        <f t="shared" si="2"/>
        <v>0.12017167381974249</v>
      </c>
      <c r="G47" s="5">
        <f t="shared" si="3"/>
        <v>0.04598405885959534</v>
      </c>
      <c r="H47" s="5">
        <f t="shared" si="4"/>
        <v>0.061312078479460456</v>
      </c>
      <c r="I47" s="26"/>
      <c r="J47" s="20"/>
      <c r="K47" s="26"/>
      <c r="L47" s="20"/>
      <c r="M47" s="26"/>
      <c r="N47" s="29"/>
      <c r="O47" s="26"/>
    </row>
    <row r="48" spans="3:15" ht="13.5">
      <c r="C48" s="1" t="s">
        <v>13</v>
      </c>
      <c r="D48" s="5">
        <f t="shared" si="5"/>
        <v>0.5144483362521891</v>
      </c>
      <c r="E48" s="5">
        <f t="shared" si="1"/>
        <v>0.2521891418563923</v>
      </c>
      <c r="F48" s="5">
        <f t="shared" si="2"/>
        <v>0.12040280210157618</v>
      </c>
      <c r="G48" s="5">
        <f t="shared" si="3"/>
        <v>0.053852889667250436</v>
      </c>
      <c r="H48" s="5">
        <f t="shared" si="4"/>
        <v>0.05910683012259194</v>
      </c>
      <c r="I48" s="26"/>
      <c r="J48" s="20"/>
      <c r="K48" s="26"/>
      <c r="L48" s="20"/>
      <c r="M48" s="26"/>
      <c r="N48" s="29"/>
      <c r="O48" s="26"/>
    </row>
    <row r="49" spans="3:15" ht="13.5">
      <c r="C49" s="1" t="s">
        <v>14</v>
      </c>
      <c r="D49" s="5">
        <f t="shared" si="5"/>
        <v>0.4569125852448853</v>
      </c>
      <c r="E49" s="5">
        <f t="shared" si="1"/>
        <v>0.23558586484810912</v>
      </c>
      <c r="F49" s="5">
        <f t="shared" si="2"/>
        <v>0.12988220706757594</v>
      </c>
      <c r="G49" s="5">
        <f t="shared" si="3"/>
        <v>0.07563546187228766</v>
      </c>
      <c r="H49" s="5">
        <f t="shared" si="4"/>
        <v>0.10198388096714198</v>
      </c>
      <c r="I49" s="26"/>
      <c r="J49" s="20"/>
      <c r="K49" s="26"/>
      <c r="L49" s="20"/>
      <c r="M49" s="26"/>
      <c r="N49" s="29"/>
      <c r="O49" s="26"/>
    </row>
    <row r="50" spans="3:15" ht="13.5">
      <c r="C50" s="1" t="s">
        <v>15</v>
      </c>
      <c r="D50" s="183" t="e">
        <f t="shared" si="5"/>
        <v>#DIV/0!</v>
      </c>
      <c r="E50" s="183" t="e">
        <f t="shared" si="1"/>
        <v>#DIV/0!</v>
      </c>
      <c r="F50" s="183" t="e">
        <f t="shared" si="2"/>
        <v>#DIV/0!</v>
      </c>
      <c r="G50" s="183" t="e">
        <f t="shared" si="3"/>
        <v>#DIV/0!</v>
      </c>
      <c r="H50" s="183" t="e">
        <f t="shared" si="4"/>
        <v>#DIV/0!</v>
      </c>
      <c r="I50" s="26"/>
      <c r="J50" s="20"/>
      <c r="K50" s="26"/>
      <c r="L50" s="20"/>
      <c r="M50" s="26"/>
      <c r="N50" s="29"/>
      <c r="O50" s="26"/>
    </row>
    <row r="51" spans="3:15" ht="13.5">
      <c r="C51" s="1" t="s">
        <v>16</v>
      </c>
      <c r="D51" s="5">
        <f t="shared" si="5"/>
        <v>0.5398809523809524</v>
      </c>
      <c r="E51" s="5">
        <f t="shared" si="1"/>
        <v>0.23452380952380952</v>
      </c>
      <c r="F51" s="5">
        <f t="shared" si="2"/>
        <v>0.11488095238095238</v>
      </c>
      <c r="G51" s="5">
        <f t="shared" si="3"/>
        <v>0.05178571428571429</v>
      </c>
      <c r="H51" s="5">
        <f t="shared" si="4"/>
        <v>0.05892857142857143</v>
      </c>
      <c r="I51" s="26"/>
      <c r="J51" s="383" t="s">
        <v>476</v>
      </c>
      <c r="K51" s="277"/>
      <c r="L51" s="277"/>
      <c r="M51" s="277"/>
      <c r="N51" s="277"/>
      <c r="O51" s="277"/>
    </row>
    <row r="52" spans="3:15" ht="13.5">
      <c r="C52" s="1"/>
      <c r="D52" s="5"/>
      <c r="E52" s="5"/>
      <c r="F52" s="5"/>
      <c r="G52" s="5"/>
      <c r="H52" s="5"/>
      <c r="I52" s="26"/>
      <c r="J52" s="277"/>
      <c r="K52" s="277"/>
      <c r="L52" s="277"/>
      <c r="M52" s="277"/>
      <c r="N52" s="277"/>
      <c r="O52" s="277"/>
    </row>
    <row r="53" spans="3:15" ht="13.5">
      <c r="C53" s="1" t="s">
        <v>17</v>
      </c>
      <c r="D53" s="5">
        <f>+D25/N25</f>
        <v>0.5043645845142274</v>
      </c>
      <c r="E53" s="5">
        <f>+F25/N25</f>
        <v>0.23772814873597098</v>
      </c>
      <c r="F53" s="5">
        <f>+H25/N25</f>
        <v>0.12277519555605941</v>
      </c>
      <c r="G53" s="5">
        <f>+J25/N25</f>
        <v>0.059970524883800023</v>
      </c>
      <c r="H53" s="5">
        <f>+L25/N25</f>
        <v>0.07516154630994218</v>
      </c>
      <c r="I53" s="26"/>
      <c r="J53" s="380"/>
      <c r="K53" s="380"/>
      <c r="L53" s="380"/>
      <c r="M53" s="380"/>
      <c r="N53" s="380"/>
      <c r="O53" s="380"/>
    </row>
    <row r="54" spans="3:15" ht="13.5">
      <c r="C54" s="19"/>
      <c r="D54" s="20"/>
      <c r="E54" s="26"/>
      <c r="F54" s="20"/>
      <c r="G54" s="26"/>
      <c r="H54" s="20"/>
      <c r="I54" s="26"/>
      <c r="J54" s="20"/>
      <c r="K54" s="26"/>
      <c r="L54" s="20"/>
      <c r="M54" s="26"/>
      <c r="N54" s="29"/>
      <c r="O54" s="26"/>
    </row>
    <row r="55" spans="3:15" ht="13.5">
      <c r="C55" s="19"/>
      <c r="D55" s="20"/>
      <c r="E55" s="26"/>
      <c r="F55" s="20"/>
      <c r="G55" s="26"/>
      <c r="H55" s="20"/>
      <c r="I55" s="26"/>
      <c r="J55" s="20"/>
      <c r="K55" s="26"/>
      <c r="L55" s="20"/>
      <c r="M55" s="26"/>
      <c r="N55" s="29"/>
      <c r="O55" s="26"/>
    </row>
    <row r="56" spans="3:15" ht="13.5">
      <c r="C56" s="19"/>
      <c r="D56" s="20"/>
      <c r="E56" s="26"/>
      <c r="F56" s="20"/>
      <c r="G56" s="26"/>
      <c r="H56" s="20"/>
      <c r="I56" s="26"/>
      <c r="J56" s="20"/>
      <c r="K56" s="26"/>
      <c r="L56" s="20"/>
      <c r="M56" s="26"/>
      <c r="N56" s="29"/>
      <c r="O56" s="26"/>
    </row>
    <row r="57" spans="3:15" ht="13.5">
      <c r="C57" s="19"/>
      <c r="D57" s="20"/>
      <c r="E57" s="26"/>
      <c r="F57" s="20"/>
      <c r="G57" s="26"/>
      <c r="H57" s="20"/>
      <c r="I57" s="26"/>
      <c r="J57" s="20"/>
      <c r="K57" s="26"/>
      <c r="L57" s="20"/>
      <c r="M57" s="26"/>
      <c r="N57" s="29"/>
      <c r="O57" s="26"/>
    </row>
    <row r="58" spans="3:15" ht="13.5">
      <c r="C58" s="19"/>
      <c r="D58" s="20"/>
      <c r="E58" s="26"/>
      <c r="F58" s="20"/>
      <c r="G58" s="26"/>
      <c r="H58" s="20"/>
      <c r="I58" s="26"/>
      <c r="J58" s="20"/>
      <c r="K58" s="26"/>
      <c r="L58" s="20"/>
      <c r="M58" s="26"/>
      <c r="N58" s="29"/>
      <c r="O58" s="26"/>
    </row>
    <row r="60" spans="3:8" ht="13.5">
      <c r="C60" s="257" t="s">
        <v>46</v>
      </c>
      <c r="D60" s="257"/>
      <c r="E60" s="257"/>
      <c r="F60" s="257"/>
      <c r="G60" s="257"/>
      <c r="H60" s="257"/>
    </row>
    <row r="61" spans="3:15" ht="13.5">
      <c r="C61" s="233"/>
      <c r="D61" s="271" t="s">
        <v>47</v>
      </c>
      <c r="E61" s="271"/>
      <c r="F61" s="271" t="s">
        <v>48</v>
      </c>
      <c r="G61" s="271"/>
      <c r="H61" s="271" t="s">
        <v>49</v>
      </c>
      <c r="I61" s="271"/>
      <c r="J61" s="271" t="s">
        <v>50</v>
      </c>
      <c r="K61" s="271"/>
      <c r="L61" s="271" t="s">
        <v>51</v>
      </c>
      <c r="M61" s="271"/>
      <c r="N61" s="271" t="s">
        <v>52</v>
      </c>
      <c r="O61" s="271"/>
    </row>
    <row r="62" spans="3:15" ht="13.5">
      <c r="C62" s="233"/>
      <c r="D62" s="17" t="s">
        <v>19</v>
      </c>
      <c r="E62" s="18" t="s">
        <v>26</v>
      </c>
      <c r="F62" s="17" t="s">
        <v>19</v>
      </c>
      <c r="G62" s="18" t="s">
        <v>26</v>
      </c>
      <c r="H62" s="17" t="s">
        <v>19</v>
      </c>
      <c r="I62" s="18" t="s">
        <v>26</v>
      </c>
      <c r="J62" s="17" t="s">
        <v>19</v>
      </c>
      <c r="K62" s="18" t="s">
        <v>26</v>
      </c>
      <c r="L62" s="17" t="s">
        <v>19</v>
      </c>
      <c r="M62" s="18" t="s">
        <v>26</v>
      </c>
      <c r="N62" s="17" t="s">
        <v>19</v>
      </c>
      <c r="O62" s="18" t="s">
        <v>26</v>
      </c>
    </row>
    <row r="63" spans="3:15" ht="13.5">
      <c r="C63" s="1" t="s">
        <v>0</v>
      </c>
      <c r="D63" s="6"/>
      <c r="E63" s="22"/>
      <c r="F63" s="6"/>
      <c r="G63" s="22"/>
      <c r="H63" s="6"/>
      <c r="I63" s="22"/>
      <c r="J63" s="6"/>
      <c r="K63" s="22"/>
      <c r="L63" s="6"/>
      <c r="M63" s="22"/>
      <c r="N63" s="6"/>
      <c r="O63" s="22"/>
    </row>
    <row r="64" spans="3:15" ht="13.5">
      <c r="C64" s="1" t="s">
        <v>1</v>
      </c>
      <c r="D64" s="6"/>
      <c r="E64" s="22"/>
      <c r="F64" s="6"/>
      <c r="G64" s="22"/>
      <c r="H64" s="6"/>
      <c r="I64" s="22"/>
      <c r="J64" s="6"/>
      <c r="K64" s="22"/>
      <c r="L64" s="6"/>
      <c r="M64" s="22"/>
      <c r="N64" s="6"/>
      <c r="O64" s="22"/>
    </row>
    <row r="65" spans="3:16" ht="13.5">
      <c r="C65" s="1" t="s">
        <v>2</v>
      </c>
      <c r="D65" s="6"/>
      <c r="E65" s="22"/>
      <c r="F65" s="6"/>
      <c r="G65" s="22"/>
      <c r="H65" s="6"/>
      <c r="I65" s="22"/>
      <c r="J65" s="6"/>
      <c r="K65" s="22"/>
      <c r="L65" s="6"/>
      <c r="M65" s="22"/>
      <c r="N65" s="6"/>
      <c r="O65" s="22"/>
      <c r="P65" t="s">
        <v>455</v>
      </c>
    </row>
    <row r="66" spans="3:16" ht="13.5">
      <c r="C66" s="1" t="s">
        <v>3</v>
      </c>
      <c r="D66" s="6"/>
      <c r="E66" s="22"/>
      <c r="F66" s="6"/>
      <c r="G66" s="22"/>
      <c r="H66" s="6"/>
      <c r="I66" s="22"/>
      <c r="J66" s="6"/>
      <c r="K66" s="22"/>
      <c r="L66" s="6"/>
      <c r="M66" s="22"/>
      <c r="N66" s="6"/>
      <c r="O66" s="22"/>
      <c r="P66" t="s">
        <v>456</v>
      </c>
    </row>
    <row r="67" spans="3:16" ht="13.5">
      <c r="C67" s="1" t="s">
        <v>4</v>
      </c>
      <c r="D67" s="6"/>
      <c r="E67" s="22"/>
      <c r="F67" s="6"/>
      <c r="G67" s="22"/>
      <c r="H67" s="6"/>
      <c r="I67" s="22"/>
      <c r="J67" s="6"/>
      <c r="K67" s="22"/>
      <c r="L67" s="6"/>
      <c r="M67" s="22"/>
      <c r="N67" s="6"/>
      <c r="O67" s="22"/>
      <c r="P67" t="s">
        <v>450</v>
      </c>
    </row>
    <row r="68" spans="3:16" ht="13.5">
      <c r="C68" s="1" t="s">
        <v>5</v>
      </c>
      <c r="D68" s="6"/>
      <c r="E68" s="22"/>
      <c r="F68" s="6"/>
      <c r="G68" s="22"/>
      <c r="H68" s="6"/>
      <c r="I68" s="22"/>
      <c r="J68" s="6"/>
      <c r="K68" s="22"/>
      <c r="L68" s="6"/>
      <c r="M68" s="22"/>
      <c r="N68" s="6"/>
      <c r="O68" s="22"/>
      <c r="P68" t="s">
        <v>379</v>
      </c>
    </row>
    <row r="69" spans="3:16" ht="13.5">
      <c r="C69" s="1" t="s">
        <v>6</v>
      </c>
      <c r="D69" s="6"/>
      <c r="E69" s="22"/>
      <c r="F69" s="6"/>
      <c r="G69" s="22"/>
      <c r="H69" s="6"/>
      <c r="I69" s="22"/>
      <c r="J69" s="6"/>
      <c r="K69" s="22"/>
      <c r="L69" s="6"/>
      <c r="M69" s="22"/>
      <c r="N69" s="6"/>
      <c r="O69" s="22"/>
      <c r="P69" s="135" t="s">
        <v>457</v>
      </c>
    </row>
    <row r="70" spans="3:15" ht="13.5">
      <c r="C70" s="1" t="s">
        <v>7</v>
      </c>
      <c r="D70" s="6"/>
      <c r="E70" s="22"/>
      <c r="F70" s="6"/>
      <c r="G70" s="22"/>
      <c r="H70" s="6"/>
      <c r="I70" s="22"/>
      <c r="J70" s="6"/>
      <c r="K70" s="22"/>
      <c r="L70" s="6"/>
      <c r="M70" s="22"/>
      <c r="N70" s="6"/>
      <c r="O70" s="22"/>
    </row>
    <row r="71" spans="3:15" ht="13.5">
      <c r="C71" s="1" t="s">
        <v>8</v>
      </c>
      <c r="D71" s="6"/>
      <c r="E71" s="22"/>
      <c r="F71" s="6"/>
      <c r="G71" s="22"/>
      <c r="H71" s="6"/>
      <c r="I71" s="22"/>
      <c r="J71" s="6"/>
      <c r="K71" s="22"/>
      <c r="L71" s="6"/>
      <c r="M71" s="22"/>
      <c r="N71" s="6"/>
      <c r="O71" s="22"/>
    </row>
    <row r="72" spans="3:16" ht="13.5">
      <c r="C72" s="1" t="s">
        <v>9</v>
      </c>
      <c r="D72" s="6"/>
      <c r="E72" s="22"/>
      <c r="F72" s="6"/>
      <c r="G72" s="22"/>
      <c r="H72" s="6"/>
      <c r="I72" s="22"/>
      <c r="J72" s="6"/>
      <c r="K72" s="22"/>
      <c r="L72" s="6"/>
      <c r="M72" s="22"/>
      <c r="N72" s="6"/>
      <c r="O72" s="22"/>
      <c r="P72" t="s">
        <v>379</v>
      </c>
    </row>
    <row r="73" spans="3:16" ht="13.5">
      <c r="C73" s="1" t="s">
        <v>10</v>
      </c>
      <c r="D73" s="6"/>
      <c r="E73" s="22"/>
      <c r="F73" s="6"/>
      <c r="G73" s="22"/>
      <c r="H73" s="6"/>
      <c r="I73" s="22"/>
      <c r="J73" s="6"/>
      <c r="K73" s="22"/>
      <c r="L73" s="6"/>
      <c r="M73" s="22"/>
      <c r="N73" s="6"/>
      <c r="O73" s="22"/>
      <c r="P73" t="s">
        <v>387</v>
      </c>
    </row>
    <row r="74" spans="3:15" ht="13.5">
      <c r="C74" s="1" t="s">
        <v>11</v>
      </c>
      <c r="D74" s="6"/>
      <c r="E74" s="22"/>
      <c r="F74" s="6"/>
      <c r="G74" s="22"/>
      <c r="H74" s="6"/>
      <c r="I74" s="22"/>
      <c r="J74" s="6"/>
      <c r="K74" s="22"/>
      <c r="L74" s="6"/>
      <c r="M74" s="22"/>
      <c r="N74" s="6"/>
      <c r="O74" s="22"/>
    </row>
    <row r="75" spans="3:15" ht="13.5">
      <c r="C75" s="1" t="s">
        <v>12</v>
      </c>
      <c r="D75" s="6">
        <v>0</v>
      </c>
      <c r="E75" s="22"/>
      <c r="F75" s="6">
        <v>19</v>
      </c>
      <c r="G75" s="22"/>
      <c r="H75" s="6">
        <v>40</v>
      </c>
      <c r="I75" s="22"/>
      <c r="J75" s="6">
        <v>75</v>
      </c>
      <c r="K75" s="22"/>
      <c r="L75" s="6">
        <v>136</v>
      </c>
      <c r="M75" s="22"/>
      <c r="N75" s="6">
        <v>499</v>
      </c>
      <c r="O75" s="22"/>
    </row>
    <row r="76" spans="3:15" ht="13.5">
      <c r="C76" s="1" t="s">
        <v>13</v>
      </c>
      <c r="D76" s="6">
        <v>1</v>
      </c>
      <c r="E76" s="22"/>
      <c r="F76" s="6">
        <v>20</v>
      </c>
      <c r="G76" s="22"/>
      <c r="H76" s="6">
        <v>92</v>
      </c>
      <c r="I76" s="22"/>
      <c r="J76" s="6">
        <v>179</v>
      </c>
      <c r="K76" s="22"/>
      <c r="L76" s="6">
        <v>283</v>
      </c>
      <c r="M76" s="22"/>
      <c r="N76" s="6">
        <v>511</v>
      </c>
      <c r="O76" s="22"/>
    </row>
    <row r="77" spans="3:15" ht="13.5">
      <c r="C77" s="1" t="s">
        <v>14</v>
      </c>
      <c r="D77" s="6">
        <v>2</v>
      </c>
      <c r="E77" s="22">
        <v>1</v>
      </c>
      <c r="F77" s="6">
        <v>39</v>
      </c>
      <c r="G77" s="22">
        <v>0.8223</v>
      </c>
      <c r="H77" s="6">
        <v>128</v>
      </c>
      <c r="I77" s="22">
        <v>0.8643</v>
      </c>
      <c r="J77" s="6">
        <v>337</v>
      </c>
      <c r="K77" s="22">
        <v>0.9188</v>
      </c>
      <c r="L77" s="6">
        <v>398</v>
      </c>
      <c r="M77" s="22">
        <v>0.9268</v>
      </c>
      <c r="N77" s="6">
        <v>1298</v>
      </c>
      <c r="O77" s="22">
        <v>0.9752</v>
      </c>
    </row>
    <row r="78" spans="3:16" ht="13.5">
      <c r="C78" s="1" t="s">
        <v>15</v>
      </c>
      <c r="D78" s="6"/>
      <c r="E78" s="22"/>
      <c r="F78" s="6"/>
      <c r="G78" s="22"/>
      <c r="H78" s="6"/>
      <c r="I78" s="22"/>
      <c r="J78" s="6"/>
      <c r="K78" s="22"/>
      <c r="L78" s="6"/>
      <c r="M78" s="22"/>
      <c r="N78" s="6"/>
      <c r="O78" s="22"/>
      <c r="P78" t="s">
        <v>387</v>
      </c>
    </row>
    <row r="79" spans="3:15" ht="13.5">
      <c r="C79" s="1" t="s">
        <v>16</v>
      </c>
      <c r="D79" s="6">
        <v>0</v>
      </c>
      <c r="E79" s="22"/>
      <c r="F79" s="6">
        <v>15</v>
      </c>
      <c r="G79" s="22"/>
      <c r="H79" s="6">
        <v>51</v>
      </c>
      <c r="I79" s="22"/>
      <c r="J79" s="6">
        <v>119</v>
      </c>
      <c r="K79" s="22"/>
      <c r="L79" s="6">
        <v>153</v>
      </c>
      <c r="M79" s="22"/>
      <c r="N79" s="6">
        <v>497</v>
      </c>
      <c r="O79" s="22"/>
    </row>
    <row r="80" spans="3:15" ht="13.5">
      <c r="C80" s="1"/>
      <c r="D80" s="6"/>
      <c r="E80" s="22"/>
      <c r="F80" s="6"/>
      <c r="G80" s="22"/>
      <c r="H80" s="6"/>
      <c r="I80" s="22"/>
      <c r="J80" s="6"/>
      <c r="K80" s="22"/>
      <c r="L80" s="6"/>
      <c r="M80" s="22"/>
      <c r="N80" s="6"/>
      <c r="O80" s="22"/>
    </row>
    <row r="81" spans="3:15" ht="13.5">
      <c r="C81" s="1" t="s">
        <v>17</v>
      </c>
      <c r="D81" s="6">
        <f>SUM(D63:D79)</f>
        <v>3</v>
      </c>
      <c r="E81" s="22">
        <f>AVERAGE(E63:E79)</f>
        <v>1</v>
      </c>
      <c r="F81" s="6">
        <f>SUM(F63:F79)</f>
        <v>93</v>
      </c>
      <c r="G81" s="22">
        <f>AVERAGE(G63:G79)</f>
        <v>0.8223</v>
      </c>
      <c r="H81" s="6">
        <f>SUM(H63:H79)</f>
        <v>311</v>
      </c>
      <c r="I81" s="22">
        <f>AVERAGE(I63:I79)</f>
        <v>0.8643</v>
      </c>
      <c r="J81" s="6">
        <f>SUM(J63:J79)</f>
        <v>710</v>
      </c>
      <c r="K81" s="22">
        <f>AVERAGE(K63:K79)</f>
        <v>0.9188</v>
      </c>
      <c r="L81" s="6">
        <f>SUM(L63:L79)</f>
        <v>970</v>
      </c>
      <c r="M81" s="22">
        <f>AVERAGE(M63:M79)</f>
        <v>0.9268</v>
      </c>
      <c r="N81" s="6">
        <f>SUM(N63:N79)</f>
        <v>2805</v>
      </c>
      <c r="O81" s="22">
        <f>AVERAGE(O63:O79)</f>
        <v>0.9752</v>
      </c>
    </row>
    <row r="82" spans="3:15" ht="13.5">
      <c r="C82" s="19"/>
      <c r="D82" s="20"/>
      <c r="E82" s="26"/>
      <c r="F82" s="20"/>
      <c r="G82" s="26"/>
      <c r="H82" s="20"/>
      <c r="I82" s="26"/>
      <c r="J82" s="20"/>
      <c r="K82" s="26"/>
      <c r="L82" s="20"/>
      <c r="M82" s="26"/>
      <c r="N82" s="20"/>
      <c r="O82" s="26"/>
    </row>
    <row r="83" spans="3:15" ht="13.5">
      <c r="C83" s="19"/>
      <c r="D83" s="20"/>
      <c r="E83" s="26"/>
      <c r="F83" s="20"/>
      <c r="G83" s="26"/>
      <c r="H83" s="20"/>
      <c r="I83" s="26"/>
      <c r="J83" s="20"/>
      <c r="K83" s="26"/>
      <c r="L83" s="20"/>
      <c r="M83" s="26"/>
      <c r="N83" s="20"/>
      <c r="O83" s="26"/>
    </row>
    <row r="84" spans="3:15" ht="13.5">
      <c r="C84" s="19"/>
      <c r="D84" s="20"/>
      <c r="E84" s="26"/>
      <c r="F84" s="20"/>
      <c r="G84" s="26"/>
      <c r="H84" s="20"/>
      <c r="I84" s="26"/>
      <c r="J84" s="20"/>
      <c r="K84" s="26"/>
      <c r="L84" s="20"/>
      <c r="M84" s="26"/>
      <c r="N84" s="20"/>
      <c r="O84" s="26"/>
    </row>
    <row r="85" spans="3:15" ht="13.5">
      <c r="C85" s="19"/>
      <c r="D85" s="20"/>
      <c r="E85" s="26"/>
      <c r="F85" s="20"/>
      <c r="G85" s="26"/>
      <c r="H85" s="20"/>
      <c r="I85" s="26"/>
      <c r="J85" s="20"/>
      <c r="K85" s="26"/>
      <c r="L85" s="20"/>
      <c r="M85" s="26"/>
      <c r="N85" s="20"/>
      <c r="O85" s="26"/>
    </row>
    <row r="86" spans="3:15" ht="13.5">
      <c r="C86" s="19"/>
      <c r="D86" s="20"/>
      <c r="E86" s="26"/>
      <c r="F86" s="20"/>
      <c r="G86" s="26"/>
      <c r="H86" s="20"/>
      <c r="I86" s="26"/>
      <c r="J86" s="20"/>
      <c r="K86" s="26"/>
      <c r="L86" s="20"/>
      <c r="M86" s="26"/>
      <c r="N86" s="20"/>
      <c r="O86" s="26"/>
    </row>
    <row r="87" spans="3:15" ht="13.5">
      <c r="C87" s="19"/>
      <c r="D87" s="20"/>
      <c r="E87" s="26"/>
      <c r="F87" s="20"/>
      <c r="G87" s="26"/>
      <c r="H87" s="20"/>
      <c r="I87" s="26"/>
      <c r="J87" s="20"/>
      <c r="K87" s="26"/>
      <c r="L87" s="20"/>
      <c r="M87" s="26"/>
      <c r="N87" s="20"/>
      <c r="O87" s="26"/>
    </row>
    <row r="88" spans="3:15" ht="13.5">
      <c r="C88" s="19"/>
      <c r="D88" s="20"/>
      <c r="E88" s="26"/>
      <c r="F88" s="20"/>
      <c r="G88" s="26"/>
      <c r="H88" s="20"/>
      <c r="I88" s="26"/>
      <c r="J88" s="20"/>
      <c r="K88" s="26"/>
      <c r="L88" s="20"/>
      <c r="M88" s="26"/>
      <c r="N88" s="20"/>
      <c r="O88" s="26"/>
    </row>
    <row r="89" spans="3:15" ht="13.5">
      <c r="C89" s="349" t="s">
        <v>60</v>
      </c>
      <c r="D89" s="257"/>
      <c r="E89" s="26"/>
      <c r="F89" s="20"/>
      <c r="G89" s="26"/>
      <c r="H89" s="20"/>
      <c r="I89" s="26"/>
      <c r="J89" s="20"/>
      <c r="K89" s="26"/>
      <c r="L89" s="20"/>
      <c r="M89" s="26"/>
      <c r="N89" s="20"/>
      <c r="O89" s="26"/>
    </row>
    <row r="90" spans="3:15" ht="13.5">
      <c r="C90" s="1"/>
      <c r="D90" s="27" t="s">
        <v>47</v>
      </c>
      <c r="E90" s="28" t="s">
        <v>48</v>
      </c>
      <c r="F90" s="27" t="s">
        <v>49</v>
      </c>
      <c r="G90" s="28" t="s">
        <v>50</v>
      </c>
      <c r="H90" s="27" t="s">
        <v>51</v>
      </c>
      <c r="I90" s="28" t="s">
        <v>52</v>
      </c>
      <c r="J90" s="27" t="s">
        <v>59</v>
      </c>
      <c r="K90" s="26"/>
      <c r="L90" s="20"/>
      <c r="M90" s="26"/>
      <c r="N90" s="20"/>
      <c r="O90" s="26"/>
    </row>
    <row r="91" spans="3:15" ht="13.5">
      <c r="C91" s="1" t="s">
        <v>0</v>
      </c>
      <c r="D91" s="183" t="e">
        <f aca="true" t="shared" si="6" ref="D91:D107">+D63/(J91)</f>
        <v>#DIV/0!</v>
      </c>
      <c r="E91" s="183" t="e">
        <f aca="true" t="shared" si="7" ref="E91:E107">+F63/J91</f>
        <v>#DIV/0!</v>
      </c>
      <c r="F91" s="183" t="e">
        <f aca="true" t="shared" si="8" ref="F91:F107">+H63/J91</f>
        <v>#DIV/0!</v>
      </c>
      <c r="G91" s="183" t="e">
        <f aca="true" t="shared" si="9" ref="G91:G107">+J63/J91</f>
        <v>#DIV/0!</v>
      </c>
      <c r="H91" s="183" t="e">
        <f aca="true" t="shared" si="10" ref="H91:H107">+L63/J91</f>
        <v>#DIV/0!</v>
      </c>
      <c r="I91" s="183" t="e">
        <f aca="true" t="shared" si="11" ref="I91:I107">+N63/J91</f>
        <v>#DIV/0!</v>
      </c>
      <c r="J91" s="184">
        <f aca="true" t="shared" si="12" ref="J91:J107">+D63+F63+H63+J63+L63+N63</f>
        <v>0</v>
      </c>
      <c r="K91" s="26"/>
      <c r="L91" s="20"/>
      <c r="M91" s="26"/>
      <c r="N91" s="20"/>
      <c r="O91" s="26"/>
    </row>
    <row r="92" spans="3:15" ht="13.5">
      <c r="C92" s="1" t="s">
        <v>1</v>
      </c>
      <c r="D92" s="183" t="e">
        <f t="shared" si="6"/>
        <v>#DIV/0!</v>
      </c>
      <c r="E92" s="183" t="e">
        <f t="shared" si="7"/>
        <v>#DIV/0!</v>
      </c>
      <c r="F92" s="183" t="e">
        <f t="shared" si="8"/>
        <v>#DIV/0!</v>
      </c>
      <c r="G92" s="183" t="e">
        <f t="shared" si="9"/>
        <v>#DIV/0!</v>
      </c>
      <c r="H92" s="183" t="e">
        <f t="shared" si="10"/>
        <v>#DIV/0!</v>
      </c>
      <c r="I92" s="183" t="e">
        <f t="shared" si="11"/>
        <v>#DIV/0!</v>
      </c>
      <c r="J92" s="184">
        <f t="shared" si="12"/>
        <v>0</v>
      </c>
      <c r="K92" s="26"/>
      <c r="L92" s="20"/>
      <c r="M92" s="26"/>
      <c r="N92" s="20"/>
      <c r="O92" s="26"/>
    </row>
    <row r="93" spans="3:15" ht="13.5">
      <c r="C93" s="1" t="s">
        <v>2</v>
      </c>
      <c r="D93" s="183" t="e">
        <f t="shared" si="6"/>
        <v>#DIV/0!</v>
      </c>
      <c r="E93" s="183" t="e">
        <f t="shared" si="7"/>
        <v>#DIV/0!</v>
      </c>
      <c r="F93" s="183" t="e">
        <f t="shared" si="8"/>
        <v>#DIV/0!</v>
      </c>
      <c r="G93" s="183" t="e">
        <f t="shared" si="9"/>
        <v>#DIV/0!</v>
      </c>
      <c r="H93" s="183" t="e">
        <f t="shared" si="10"/>
        <v>#DIV/0!</v>
      </c>
      <c r="I93" s="183" t="e">
        <f t="shared" si="11"/>
        <v>#DIV/0!</v>
      </c>
      <c r="J93" s="184">
        <f t="shared" si="12"/>
        <v>0</v>
      </c>
      <c r="K93" s="26"/>
      <c r="L93" s="20"/>
      <c r="M93" s="26"/>
      <c r="N93" s="20"/>
      <c r="O93" s="26"/>
    </row>
    <row r="94" spans="3:15" ht="13.5">
      <c r="C94" s="1" t="s">
        <v>3</v>
      </c>
      <c r="D94" s="183" t="e">
        <f t="shared" si="6"/>
        <v>#DIV/0!</v>
      </c>
      <c r="E94" s="183" t="e">
        <f t="shared" si="7"/>
        <v>#DIV/0!</v>
      </c>
      <c r="F94" s="183" t="e">
        <f t="shared" si="8"/>
        <v>#DIV/0!</v>
      </c>
      <c r="G94" s="183" t="e">
        <f t="shared" si="9"/>
        <v>#DIV/0!</v>
      </c>
      <c r="H94" s="183" t="e">
        <f t="shared" si="10"/>
        <v>#DIV/0!</v>
      </c>
      <c r="I94" s="183" t="e">
        <f t="shared" si="11"/>
        <v>#DIV/0!</v>
      </c>
      <c r="J94" s="184">
        <f t="shared" si="12"/>
        <v>0</v>
      </c>
      <c r="K94" s="26"/>
      <c r="L94" s="20"/>
      <c r="M94" s="26"/>
      <c r="N94" s="20"/>
      <c r="O94" s="26"/>
    </row>
    <row r="95" spans="3:15" ht="13.5">
      <c r="C95" s="1" t="s">
        <v>4</v>
      </c>
      <c r="D95" s="183" t="e">
        <f t="shared" si="6"/>
        <v>#DIV/0!</v>
      </c>
      <c r="E95" s="183" t="e">
        <f t="shared" si="7"/>
        <v>#DIV/0!</v>
      </c>
      <c r="F95" s="183" t="e">
        <f t="shared" si="8"/>
        <v>#DIV/0!</v>
      </c>
      <c r="G95" s="183" t="e">
        <f t="shared" si="9"/>
        <v>#DIV/0!</v>
      </c>
      <c r="H95" s="183" t="e">
        <f t="shared" si="10"/>
        <v>#DIV/0!</v>
      </c>
      <c r="I95" s="183" t="e">
        <f t="shared" si="11"/>
        <v>#DIV/0!</v>
      </c>
      <c r="J95" s="184">
        <f t="shared" si="12"/>
        <v>0</v>
      </c>
      <c r="K95" s="26"/>
      <c r="L95" s="20"/>
      <c r="M95" s="26"/>
      <c r="N95" s="20"/>
      <c r="O95" s="26"/>
    </row>
    <row r="96" spans="3:15" ht="13.5">
      <c r="C96" s="1" t="s">
        <v>5</v>
      </c>
      <c r="D96" s="183" t="e">
        <f t="shared" si="6"/>
        <v>#DIV/0!</v>
      </c>
      <c r="E96" s="183" t="e">
        <f t="shared" si="7"/>
        <v>#DIV/0!</v>
      </c>
      <c r="F96" s="183" t="e">
        <f t="shared" si="8"/>
        <v>#DIV/0!</v>
      </c>
      <c r="G96" s="183" t="e">
        <f t="shared" si="9"/>
        <v>#DIV/0!</v>
      </c>
      <c r="H96" s="183" t="e">
        <f t="shared" si="10"/>
        <v>#DIV/0!</v>
      </c>
      <c r="I96" s="183" t="e">
        <f t="shared" si="11"/>
        <v>#DIV/0!</v>
      </c>
      <c r="J96" s="184">
        <f t="shared" si="12"/>
        <v>0</v>
      </c>
      <c r="K96" s="26"/>
      <c r="L96" s="20"/>
      <c r="M96" s="26"/>
      <c r="N96" s="20"/>
      <c r="O96" s="26"/>
    </row>
    <row r="97" spans="3:15" ht="13.5">
      <c r="C97" s="1" t="s">
        <v>6</v>
      </c>
      <c r="D97" s="183" t="e">
        <f t="shared" si="6"/>
        <v>#DIV/0!</v>
      </c>
      <c r="E97" s="183" t="e">
        <f t="shared" si="7"/>
        <v>#DIV/0!</v>
      </c>
      <c r="F97" s="183" t="e">
        <f t="shared" si="8"/>
        <v>#DIV/0!</v>
      </c>
      <c r="G97" s="183" t="e">
        <f t="shared" si="9"/>
        <v>#DIV/0!</v>
      </c>
      <c r="H97" s="183" t="e">
        <f t="shared" si="10"/>
        <v>#DIV/0!</v>
      </c>
      <c r="I97" s="183" t="e">
        <f t="shared" si="11"/>
        <v>#DIV/0!</v>
      </c>
      <c r="J97" s="184">
        <f t="shared" si="12"/>
        <v>0</v>
      </c>
      <c r="K97" s="26"/>
      <c r="L97" s="20"/>
      <c r="M97" s="26"/>
      <c r="N97" s="20"/>
      <c r="O97" s="26"/>
    </row>
    <row r="98" spans="3:15" ht="13.5">
      <c r="C98" s="1" t="s">
        <v>7</v>
      </c>
      <c r="D98" s="183" t="e">
        <f t="shared" si="6"/>
        <v>#DIV/0!</v>
      </c>
      <c r="E98" s="183" t="e">
        <f t="shared" si="7"/>
        <v>#DIV/0!</v>
      </c>
      <c r="F98" s="183" t="e">
        <f t="shared" si="8"/>
        <v>#DIV/0!</v>
      </c>
      <c r="G98" s="183" t="e">
        <f t="shared" si="9"/>
        <v>#DIV/0!</v>
      </c>
      <c r="H98" s="183" t="e">
        <f t="shared" si="10"/>
        <v>#DIV/0!</v>
      </c>
      <c r="I98" s="183" t="e">
        <f t="shared" si="11"/>
        <v>#DIV/0!</v>
      </c>
      <c r="J98" s="184">
        <f t="shared" si="12"/>
        <v>0</v>
      </c>
      <c r="K98" s="26"/>
      <c r="L98" s="20"/>
      <c r="M98" s="26"/>
      <c r="N98" s="20"/>
      <c r="O98" s="26"/>
    </row>
    <row r="99" spans="3:15" ht="13.5">
      <c r="C99" s="1" t="s">
        <v>8</v>
      </c>
      <c r="D99" s="183" t="e">
        <f t="shared" si="6"/>
        <v>#DIV/0!</v>
      </c>
      <c r="E99" s="183" t="e">
        <f t="shared" si="7"/>
        <v>#DIV/0!</v>
      </c>
      <c r="F99" s="183" t="e">
        <f t="shared" si="8"/>
        <v>#DIV/0!</v>
      </c>
      <c r="G99" s="183" t="e">
        <f t="shared" si="9"/>
        <v>#DIV/0!</v>
      </c>
      <c r="H99" s="183" t="e">
        <f t="shared" si="10"/>
        <v>#DIV/0!</v>
      </c>
      <c r="I99" s="183" t="e">
        <f t="shared" si="11"/>
        <v>#DIV/0!</v>
      </c>
      <c r="J99" s="184">
        <f t="shared" si="12"/>
        <v>0</v>
      </c>
      <c r="K99" s="26"/>
      <c r="L99" s="20"/>
      <c r="M99" s="26"/>
      <c r="N99" s="20"/>
      <c r="O99" s="26"/>
    </row>
    <row r="100" spans="3:15" ht="13.5">
      <c r="C100" s="1" t="s">
        <v>9</v>
      </c>
      <c r="D100" s="183" t="e">
        <f t="shared" si="6"/>
        <v>#DIV/0!</v>
      </c>
      <c r="E100" s="183" t="e">
        <f t="shared" si="7"/>
        <v>#DIV/0!</v>
      </c>
      <c r="F100" s="183" t="e">
        <f t="shared" si="8"/>
        <v>#DIV/0!</v>
      </c>
      <c r="G100" s="183" t="e">
        <f t="shared" si="9"/>
        <v>#DIV/0!</v>
      </c>
      <c r="H100" s="183" t="e">
        <f t="shared" si="10"/>
        <v>#DIV/0!</v>
      </c>
      <c r="I100" s="183" t="e">
        <f t="shared" si="11"/>
        <v>#DIV/0!</v>
      </c>
      <c r="J100" s="184">
        <f t="shared" si="12"/>
        <v>0</v>
      </c>
      <c r="K100" s="26"/>
      <c r="L100" s="20"/>
      <c r="M100" s="26"/>
      <c r="N100" s="20"/>
      <c r="O100" s="26"/>
    </row>
    <row r="101" spans="3:15" ht="13.5">
      <c r="C101" s="1" t="s">
        <v>10</v>
      </c>
      <c r="D101" s="183" t="e">
        <f t="shared" si="6"/>
        <v>#DIV/0!</v>
      </c>
      <c r="E101" s="183" t="e">
        <f t="shared" si="7"/>
        <v>#DIV/0!</v>
      </c>
      <c r="F101" s="183" t="e">
        <f t="shared" si="8"/>
        <v>#DIV/0!</v>
      </c>
      <c r="G101" s="183" t="e">
        <f t="shared" si="9"/>
        <v>#DIV/0!</v>
      </c>
      <c r="H101" s="183" t="e">
        <f t="shared" si="10"/>
        <v>#DIV/0!</v>
      </c>
      <c r="I101" s="183" t="e">
        <f t="shared" si="11"/>
        <v>#DIV/0!</v>
      </c>
      <c r="J101" s="184">
        <f t="shared" si="12"/>
        <v>0</v>
      </c>
      <c r="K101" s="26"/>
      <c r="L101" s="20"/>
      <c r="M101" s="26"/>
      <c r="N101" s="20"/>
      <c r="O101" s="26"/>
    </row>
    <row r="102" spans="3:15" ht="13.5">
      <c r="C102" s="1" t="s">
        <v>11</v>
      </c>
      <c r="D102" s="183" t="e">
        <f t="shared" si="6"/>
        <v>#DIV/0!</v>
      </c>
      <c r="E102" s="183" t="e">
        <f t="shared" si="7"/>
        <v>#DIV/0!</v>
      </c>
      <c r="F102" s="183" t="e">
        <f t="shared" si="8"/>
        <v>#DIV/0!</v>
      </c>
      <c r="G102" s="183" t="e">
        <f t="shared" si="9"/>
        <v>#DIV/0!</v>
      </c>
      <c r="H102" s="183" t="e">
        <f t="shared" si="10"/>
        <v>#DIV/0!</v>
      </c>
      <c r="I102" s="183" t="e">
        <f t="shared" si="11"/>
        <v>#DIV/0!</v>
      </c>
      <c r="J102" s="184">
        <f t="shared" si="12"/>
        <v>0</v>
      </c>
      <c r="K102" s="26"/>
      <c r="L102" s="20"/>
      <c r="M102" s="26"/>
      <c r="N102" s="20"/>
      <c r="O102" s="26"/>
    </row>
    <row r="103" spans="3:15" ht="13.5">
      <c r="C103" s="1" t="s">
        <v>12</v>
      </c>
      <c r="D103" s="5">
        <f t="shared" si="6"/>
        <v>0</v>
      </c>
      <c r="E103" s="5">
        <f t="shared" si="7"/>
        <v>0.0247074122236671</v>
      </c>
      <c r="F103" s="5">
        <f t="shared" si="8"/>
        <v>0.05201560468140442</v>
      </c>
      <c r="G103" s="5">
        <f t="shared" si="9"/>
        <v>0.09752925877763328</v>
      </c>
      <c r="H103" s="5">
        <f t="shared" si="10"/>
        <v>0.17685305591677503</v>
      </c>
      <c r="I103" s="5">
        <f t="shared" si="11"/>
        <v>0.6488946684005201</v>
      </c>
      <c r="J103" s="4">
        <f t="shared" si="12"/>
        <v>769</v>
      </c>
      <c r="K103" s="26"/>
      <c r="L103" s="20"/>
      <c r="M103" s="26"/>
      <c r="N103" s="20"/>
      <c r="O103" s="26"/>
    </row>
    <row r="104" spans="3:15" ht="13.5">
      <c r="C104" s="1" t="s">
        <v>13</v>
      </c>
      <c r="D104" s="5">
        <f t="shared" si="6"/>
        <v>0.0009208103130755065</v>
      </c>
      <c r="E104" s="5">
        <f t="shared" si="7"/>
        <v>0.01841620626151013</v>
      </c>
      <c r="F104" s="5">
        <f t="shared" si="8"/>
        <v>0.0847145488029466</v>
      </c>
      <c r="G104" s="5">
        <f t="shared" si="9"/>
        <v>0.16482504604051565</v>
      </c>
      <c r="H104" s="5">
        <f t="shared" si="10"/>
        <v>0.2605893186003683</v>
      </c>
      <c r="I104" s="5">
        <f t="shared" si="11"/>
        <v>0.4705340699815838</v>
      </c>
      <c r="J104" s="4">
        <f t="shared" si="12"/>
        <v>1086</v>
      </c>
      <c r="K104" s="26"/>
      <c r="L104" s="20"/>
      <c r="M104" s="26"/>
      <c r="N104" s="20"/>
      <c r="O104" s="26"/>
    </row>
    <row r="105" spans="3:15" ht="13.5">
      <c r="C105" s="1" t="s">
        <v>14</v>
      </c>
      <c r="D105" s="5">
        <f t="shared" si="6"/>
        <v>0.0009082652134423251</v>
      </c>
      <c r="E105" s="5">
        <f t="shared" si="7"/>
        <v>0.017711171662125342</v>
      </c>
      <c r="F105" s="5">
        <f t="shared" si="8"/>
        <v>0.05812897366030881</v>
      </c>
      <c r="G105" s="5">
        <f t="shared" si="9"/>
        <v>0.1530426884650318</v>
      </c>
      <c r="H105" s="5">
        <f t="shared" si="10"/>
        <v>0.1807447774750227</v>
      </c>
      <c r="I105" s="5">
        <f t="shared" si="11"/>
        <v>0.5894641235240691</v>
      </c>
      <c r="J105" s="4">
        <f t="shared" si="12"/>
        <v>2202</v>
      </c>
      <c r="K105" s="26"/>
      <c r="L105" s="20" t="s">
        <v>459</v>
      </c>
      <c r="M105" s="26"/>
      <c r="N105" s="20"/>
      <c r="O105" s="26"/>
    </row>
    <row r="106" spans="3:15" ht="13.5">
      <c r="C106" s="1" t="s">
        <v>15</v>
      </c>
      <c r="D106" s="183" t="e">
        <f t="shared" si="6"/>
        <v>#DIV/0!</v>
      </c>
      <c r="E106" s="183" t="e">
        <f t="shared" si="7"/>
        <v>#DIV/0!</v>
      </c>
      <c r="F106" s="183" t="e">
        <f t="shared" si="8"/>
        <v>#DIV/0!</v>
      </c>
      <c r="G106" s="183" t="e">
        <f t="shared" si="9"/>
        <v>#DIV/0!</v>
      </c>
      <c r="H106" s="183" t="e">
        <f t="shared" si="10"/>
        <v>#DIV/0!</v>
      </c>
      <c r="I106" s="183" t="e">
        <f t="shared" si="11"/>
        <v>#DIV/0!</v>
      </c>
      <c r="J106" s="184">
        <f t="shared" si="12"/>
        <v>0</v>
      </c>
      <c r="K106" s="26"/>
      <c r="L106" s="20"/>
      <c r="M106" s="26"/>
      <c r="N106" s="20"/>
      <c r="O106" s="26"/>
    </row>
    <row r="107" spans="3:15" ht="13.5">
      <c r="C107" s="1" t="s">
        <v>16</v>
      </c>
      <c r="D107" s="5">
        <f t="shared" si="6"/>
        <v>0</v>
      </c>
      <c r="E107" s="5">
        <f t="shared" si="7"/>
        <v>0.017964071856287425</v>
      </c>
      <c r="F107" s="5">
        <f t="shared" si="8"/>
        <v>0.06107784431137724</v>
      </c>
      <c r="G107" s="5">
        <f t="shared" si="9"/>
        <v>0.14251497005988023</v>
      </c>
      <c r="H107" s="5">
        <f t="shared" si="10"/>
        <v>0.18323353293413175</v>
      </c>
      <c r="I107" s="5">
        <f t="shared" si="11"/>
        <v>0.5952095808383233</v>
      </c>
      <c r="J107" s="4">
        <f t="shared" si="12"/>
        <v>835</v>
      </c>
      <c r="K107" s="26"/>
      <c r="L107" s="20"/>
      <c r="M107" s="26"/>
      <c r="N107" s="20"/>
      <c r="O107" s="26"/>
    </row>
    <row r="108" spans="3:15" ht="13.5">
      <c r="C108" s="1"/>
      <c r="D108" s="5"/>
      <c r="E108" s="5"/>
      <c r="F108" s="5"/>
      <c r="G108" s="5"/>
      <c r="H108" s="5"/>
      <c r="I108" s="5"/>
      <c r="J108" s="4"/>
      <c r="K108" s="26"/>
      <c r="L108" s="20"/>
      <c r="M108" s="26"/>
      <c r="N108" s="20"/>
      <c r="O108" s="26"/>
    </row>
    <row r="109" spans="3:15" ht="13.5">
      <c r="C109" s="1" t="s">
        <v>17</v>
      </c>
      <c r="D109" s="5">
        <f>+D81/(J109)</f>
        <v>0.0006132461161079313</v>
      </c>
      <c r="E109" s="5">
        <f>+F81/J109</f>
        <v>0.01901062959934587</v>
      </c>
      <c r="F109" s="5">
        <f>+H81/J109</f>
        <v>0.06357318070318888</v>
      </c>
      <c r="G109" s="5">
        <f>+J81/J109</f>
        <v>0.14513491414554375</v>
      </c>
      <c r="H109" s="5">
        <f>+L81/J109</f>
        <v>0.1982829108748978</v>
      </c>
      <c r="I109" s="5">
        <f>+N81/J109</f>
        <v>0.5733851185609158</v>
      </c>
      <c r="J109" s="4">
        <f>SUM(J91:J107)</f>
        <v>4892</v>
      </c>
      <c r="K109" s="26"/>
      <c r="L109" s="20"/>
      <c r="M109" s="26"/>
      <c r="N109" s="20"/>
      <c r="O109" s="26"/>
    </row>
    <row r="110" spans="3:15" ht="13.5">
      <c r="C110" s="19"/>
      <c r="D110" s="20"/>
      <c r="E110" s="26"/>
      <c r="F110" s="20"/>
      <c r="G110" s="26"/>
      <c r="H110" s="20"/>
      <c r="I110" s="26"/>
      <c r="J110" s="20"/>
      <c r="K110" s="26"/>
      <c r="L110" s="20"/>
      <c r="M110" s="26"/>
      <c r="N110" s="20"/>
      <c r="O110" s="26"/>
    </row>
    <row r="111" spans="3:8" ht="13.5">
      <c r="C111" s="257" t="s">
        <v>53</v>
      </c>
      <c r="D111" s="257"/>
      <c r="E111" s="257"/>
      <c r="F111" s="257"/>
      <c r="G111" s="257"/>
      <c r="H111" s="257"/>
    </row>
    <row r="112" spans="3:15" ht="13.5">
      <c r="C112" s="233"/>
      <c r="D112" s="244" t="s">
        <v>32</v>
      </c>
      <c r="E112" s="244"/>
      <c r="F112" s="244"/>
      <c r="G112" s="244"/>
      <c r="H112" s="244" t="s">
        <v>33</v>
      </c>
      <c r="I112" s="244"/>
      <c r="J112" s="244"/>
      <c r="K112" s="244"/>
      <c r="L112" s="244" t="s">
        <v>34</v>
      </c>
      <c r="M112" s="244"/>
      <c r="N112" s="244"/>
      <c r="O112" s="244"/>
    </row>
    <row r="113" spans="3:15" ht="13.5">
      <c r="C113" s="233"/>
      <c r="D113" s="14" t="s">
        <v>54</v>
      </c>
      <c r="E113" s="24" t="s">
        <v>55</v>
      </c>
      <c r="F113" s="24" t="s">
        <v>56</v>
      </c>
      <c r="G113" s="23" t="s">
        <v>57</v>
      </c>
      <c r="H113" s="14" t="s">
        <v>54</v>
      </c>
      <c r="I113" s="24" t="s">
        <v>55</v>
      </c>
      <c r="J113" s="24" t="s">
        <v>56</v>
      </c>
      <c r="K113" s="23" t="s">
        <v>57</v>
      </c>
      <c r="L113" s="14" t="s">
        <v>54</v>
      </c>
      <c r="M113" s="24" t="s">
        <v>55</v>
      </c>
      <c r="N113" s="24" t="s">
        <v>56</v>
      </c>
      <c r="O113" s="23" t="s">
        <v>57</v>
      </c>
    </row>
    <row r="114" spans="3:15" ht="13.5">
      <c r="C114" s="1" t="s">
        <v>0</v>
      </c>
      <c r="D114" s="6">
        <v>8608</v>
      </c>
      <c r="E114" s="8">
        <v>1732</v>
      </c>
      <c r="F114" s="8">
        <v>4481</v>
      </c>
      <c r="G114" s="7">
        <v>20477</v>
      </c>
      <c r="H114" s="6">
        <v>8729</v>
      </c>
      <c r="I114" s="8">
        <v>4248</v>
      </c>
      <c r="J114" s="8">
        <v>3984</v>
      </c>
      <c r="K114" s="7">
        <v>17988</v>
      </c>
      <c r="L114" s="6">
        <v>8993</v>
      </c>
      <c r="M114" s="8">
        <v>4685</v>
      </c>
      <c r="N114" s="8">
        <v>3873</v>
      </c>
      <c r="O114" s="7">
        <v>16649</v>
      </c>
    </row>
    <row r="115" spans="3:15" ht="13.5">
      <c r="C115" s="1" t="s">
        <v>1</v>
      </c>
      <c r="D115" s="6">
        <v>956</v>
      </c>
      <c r="E115" s="8">
        <v>187</v>
      </c>
      <c r="F115" s="8">
        <v>525</v>
      </c>
      <c r="G115" s="7">
        <v>2420</v>
      </c>
      <c r="H115" s="6">
        <v>946</v>
      </c>
      <c r="I115" s="8">
        <v>497</v>
      </c>
      <c r="J115" s="8">
        <v>451</v>
      </c>
      <c r="K115" s="7">
        <v>2124</v>
      </c>
      <c r="L115" s="6">
        <v>952</v>
      </c>
      <c r="M115" s="8">
        <v>565</v>
      </c>
      <c r="N115" s="8">
        <v>477</v>
      </c>
      <c r="O115" s="7">
        <v>1895</v>
      </c>
    </row>
    <row r="116" spans="3:15" ht="13.5">
      <c r="C116" s="1" t="s">
        <v>2</v>
      </c>
      <c r="D116" s="6"/>
      <c r="E116" s="8"/>
      <c r="F116" s="8"/>
      <c r="G116" s="7"/>
      <c r="H116" s="6"/>
      <c r="I116" s="8"/>
      <c r="J116" s="8"/>
      <c r="K116" s="7"/>
      <c r="L116" s="6"/>
      <c r="M116" s="8"/>
      <c r="N116" s="8"/>
      <c r="O116" s="7"/>
    </row>
    <row r="117" spans="3:15" ht="13.5">
      <c r="C117" s="1" t="s">
        <v>3</v>
      </c>
      <c r="D117" s="6">
        <v>1271</v>
      </c>
      <c r="E117" s="8">
        <v>299</v>
      </c>
      <c r="F117" s="8">
        <v>687</v>
      </c>
      <c r="G117" s="7">
        <v>4255</v>
      </c>
      <c r="H117" s="6">
        <v>1269</v>
      </c>
      <c r="I117" s="8">
        <v>694</v>
      </c>
      <c r="J117" s="8">
        <v>553</v>
      </c>
      <c r="K117" s="7">
        <v>4208</v>
      </c>
      <c r="L117" s="6">
        <v>1357</v>
      </c>
      <c r="M117" s="8">
        <v>565</v>
      </c>
      <c r="N117" s="8">
        <v>449</v>
      </c>
      <c r="O117" s="7">
        <v>4104</v>
      </c>
    </row>
    <row r="118" spans="3:15" ht="13.5">
      <c r="C118" s="1" t="s">
        <v>4</v>
      </c>
      <c r="D118" s="6">
        <v>804</v>
      </c>
      <c r="E118" s="8">
        <v>225</v>
      </c>
      <c r="F118" s="8">
        <v>494</v>
      </c>
      <c r="G118" s="7">
        <v>1886</v>
      </c>
      <c r="H118" s="6">
        <v>793</v>
      </c>
      <c r="I118" s="8">
        <v>477</v>
      </c>
      <c r="J118" s="8">
        <v>449</v>
      </c>
      <c r="K118" s="7">
        <v>1634</v>
      </c>
      <c r="L118" s="6">
        <v>833</v>
      </c>
      <c r="M118" s="8">
        <v>540</v>
      </c>
      <c r="N118" s="8">
        <v>423</v>
      </c>
      <c r="O118" s="7">
        <v>1502</v>
      </c>
    </row>
    <row r="119" spans="3:15" ht="13.5">
      <c r="C119" s="1" t="s">
        <v>5</v>
      </c>
      <c r="D119" s="6"/>
      <c r="E119" s="8"/>
      <c r="F119" s="8"/>
      <c r="G119" s="7"/>
      <c r="H119" s="6"/>
      <c r="I119" s="8"/>
      <c r="J119" s="8"/>
      <c r="K119" s="7"/>
      <c r="L119" s="6"/>
      <c r="M119" s="8"/>
      <c r="N119" s="8"/>
      <c r="O119" s="7"/>
    </row>
    <row r="120" spans="3:15" ht="13.5">
      <c r="C120" s="1" t="s">
        <v>6</v>
      </c>
      <c r="D120" s="6">
        <v>2117</v>
      </c>
      <c r="E120" s="8">
        <v>571</v>
      </c>
      <c r="F120" s="8">
        <v>1319</v>
      </c>
      <c r="G120" s="7">
        <v>5061</v>
      </c>
      <c r="H120" s="6">
        <v>2150</v>
      </c>
      <c r="I120" s="8">
        <v>1308</v>
      </c>
      <c r="J120" s="8">
        <v>1107</v>
      </c>
      <c r="K120" s="7">
        <v>4398</v>
      </c>
      <c r="L120" s="6">
        <v>2396</v>
      </c>
      <c r="M120" s="8">
        <v>1437</v>
      </c>
      <c r="N120" s="8">
        <v>1114</v>
      </c>
      <c r="O120" s="7">
        <v>5043</v>
      </c>
    </row>
    <row r="121" spans="3:15" ht="13.5">
      <c r="C121" s="1" t="s">
        <v>7</v>
      </c>
      <c r="D121" s="6">
        <v>2292</v>
      </c>
      <c r="E121" s="8">
        <v>622</v>
      </c>
      <c r="F121" s="8">
        <v>1558</v>
      </c>
      <c r="G121" s="7">
        <v>6393</v>
      </c>
      <c r="H121" s="6">
        <v>2358</v>
      </c>
      <c r="I121" s="8">
        <v>1489</v>
      </c>
      <c r="J121" s="8">
        <v>1338</v>
      </c>
      <c r="K121" s="7">
        <v>5622</v>
      </c>
      <c r="L121" s="6">
        <v>2458</v>
      </c>
      <c r="M121" s="8">
        <v>1601</v>
      </c>
      <c r="N121" s="8">
        <v>1329</v>
      </c>
      <c r="O121" s="7">
        <v>5369</v>
      </c>
    </row>
    <row r="122" spans="3:15" ht="13.5">
      <c r="C122" s="1" t="s">
        <v>8</v>
      </c>
      <c r="D122" s="6">
        <v>781</v>
      </c>
      <c r="E122" s="8">
        <v>204</v>
      </c>
      <c r="F122" s="8">
        <v>467</v>
      </c>
      <c r="G122" s="7">
        <v>1923</v>
      </c>
      <c r="H122" s="6">
        <v>762</v>
      </c>
      <c r="I122" s="8">
        <v>449</v>
      </c>
      <c r="J122" s="8">
        <v>365</v>
      </c>
      <c r="K122" s="7">
        <v>1736</v>
      </c>
      <c r="L122" s="6">
        <v>792</v>
      </c>
      <c r="M122" s="8">
        <v>492</v>
      </c>
      <c r="N122" s="8">
        <v>355</v>
      </c>
      <c r="O122" s="7">
        <v>1672</v>
      </c>
    </row>
    <row r="123" spans="3:15" ht="13.5">
      <c r="C123" s="1" t="s">
        <v>9</v>
      </c>
      <c r="D123" s="6">
        <v>253</v>
      </c>
      <c r="E123" s="8">
        <v>84</v>
      </c>
      <c r="F123" s="8">
        <v>125</v>
      </c>
      <c r="G123" s="7">
        <v>771</v>
      </c>
      <c r="H123" s="6">
        <v>267</v>
      </c>
      <c r="I123" s="8">
        <v>130</v>
      </c>
      <c r="J123" s="8">
        <v>148</v>
      </c>
      <c r="K123" s="7">
        <v>727</v>
      </c>
      <c r="L123" s="6">
        <v>264</v>
      </c>
      <c r="M123" s="8">
        <v>194</v>
      </c>
      <c r="N123" s="8">
        <v>180</v>
      </c>
      <c r="O123" s="7">
        <v>696</v>
      </c>
    </row>
    <row r="124" spans="3:15" ht="13.5">
      <c r="C124" s="1" t="s">
        <v>10</v>
      </c>
      <c r="D124" s="6">
        <v>101</v>
      </c>
      <c r="E124" s="8">
        <v>31</v>
      </c>
      <c r="F124" s="8">
        <v>72</v>
      </c>
      <c r="G124" s="7">
        <v>282</v>
      </c>
      <c r="H124" s="6">
        <v>105</v>
      </c>
      <c r="I124" s="8">
        <v>75</v>
      </c>
      <c r="J124" s="8">
        <v>50</v>
      </c>
      <c r="K124" s="7">
        <v>253</v>
      </c>
      <c r="L124" s="6">
        <v>100</v>
      </c>
      <c r="M124" s="8">
        <v>91</v>
      </c>
      <c r="N124" s="8">
        <v>46</v>
      </c>
      <c r="O124" s="7">
        <v>232</v>
      </c>
    </row>
    <row r="125" spans="3:15" ht="13.5">
      <c r="C125" s="1" t="s">
        <v>11</v>
      </c>
      <c r="D125" s="6">
        <v>2277</v>
      </c>
      <c r="E125" s="8">
        <v>414</v>
      </c>
      <c r="F125" s="8">
        <v>1146</v>
      </c>
      <c r="G125" s="7">
        <v>5985</v>
      </c>
      <c r="H125" s="6">
        <v>2370</v>
      </c>
      <c r="I125" s="8">
        <v>1094</v>
      </c>
      <c r="J125" s="8">
        <v>988</v>
      </c>
      <c r="K125" s="7">
        <v>5240</v>
      </c>
      <c r="L125" s="6">
        <v>2451</v>
      </c>
      <c r="M125" s="8">
        <v>1213</v>
      </c>
      <c r="N125" s="8">
        <v>1033</v>
      </c>
      <c r="O125" s="7">
        <v>4867</v>
      </c>
    </row>
    <row r="126" spans="3:15" ht="13.5">
      <c r="C126" s="1" t="s">
        <v>12</v>
      </c>
      <c r="D126" s="6">
        <v>419</v>
      </c>
      <c r="E126" s="8">
        <v>106</v>
      </c>
      <c r="F126" s="8">
        <v>234</v>
      </c>
      <c r="G126" s="7">
        <v>780</v>
      </c>
      <c r="H126" s="6">
        <v>420</v>
      </c>
      <c r="I126" s="8">
        <v>220</v>
      </c>
      <c r="J126" s="8">
        <v>182</v>
      </c>
      <c r="K126" s="7">
        <v>694</v>
      </c>
      <c r="L126" s="6">
        <v>421</v>
      </c>
      <c r="M126" s="8">
        <v>232</v>
      </c>
      <c r="N126" s="8">
        <v>202</v>
      </c>
      <c r="O126" s="7">
        <v>627</v>
      </c>
    </row>
    <row r="127" spans="3:15" ht="13.5">
      <c r="C127" s="1" t="s">
        <v>13</v>
      </c>
      <c r="D127" s="6">
        <v>449</v>
      </c>
      <c r="E127" s="8">
        <v>118</v>
      </c>
      <c r="F127" s="8">
        <v>309</v>
      </c>
      <c r="G127" s="7">
        <v>1463</v>
      </c>
      <c r="H127" s="6">
        <v>451</v>
      </c>
      <c r="I127" s="8">
        <v>313</v>
      </c>
      <c r="J127" s="8">
        <v>255</v>
      </c>
      <c r="K127" s="7">
        <v>1210</v>
      </c>
      <c r="L127" s="6">
        <v>496</v>
      </c>
      <c r="M127" s="8">
        <v>313</v>
      </c>
      <c r="N127" s="8">
        <v>271</v>
      </c>
      <c r="O127" s="7">
        <v>1082</v>
      </c>
    </row>
    <row r="128" spans="3:15" ht="13.5">
      <c r="C128" s="1" t="s">
        <v>14</v>
      </c>
      <c r="D128" s="6">
        <v>1136</v>
      </c>
      <c r="E128" s="8">
        <v>254</v>
      </c>
      <c r="F128" s="8">
        <v>623</v>
      </c>
      <c r="G128" s="7">
        <v>2412</v>
      </c>
      <c r="H128" s="6">
        <v>1141</v>
      </c>
      <c r="I128" s="8">
        <v>602</v>
      </c>
      <c r="J128" s="8">
        <v>487</v>
      </c>
      <c r="K128" s="7">
        <v>2140</v>
      </c>
      <c r="L128" s="6">
        <v>1212</v>
      </c>
      <c r="M128" s="8">
        <v>648</v>
      </c>
      <c r="N128" s="8">
        <v>471</v>
      </c>
      <c r="O128" s="7">
        <v>1965</v>
      </c>
    </row>
    <row r="129" spans="3:15" ht="13.5">
      <c r="C129" s="1" t="s">
        <v>15</v>
      </c>
      <c r="D129" s="6">
        <v>330</v>
      </c>
      <c r="E129" s="8">
        <v>74</v>
      </c>
      <c r="F129" s="8">
        <v>159</v>
      </c>
      <c r="G129" s="7">
        <v>766</v>
      </c>
      <c r="H129" s="6">
        <v>342</v>
      </c>
      <c r="I129" s="8">
        <v>169</v>
      </c>
      <c r="J129" s="8">
        <v>130</v>
      </c>
      <c r="K129" s="7">
        <v>698</v>
      </c>
      <c r="L129" s="6">
        <v>343</v>
      </c>
      <c r="M129" s="8">
        <v>167</v>
      </c>
      <c r="N129" s="8">
        <v>149</v>
      </c>
      <c r="O129" s="7">
        <v>685</v>
      </c>
    </row>
    <row r="130" spans="3:15" ht="13.5">
      <c r="C130" s="1" t="s">
        <v>16</v>
      </c>
      <c r="D130" s="6">
        <v>394</v>
      </c>
      <c r="E130" s="8">
        <v>99</v>
      </c>
      <c r="F130" s="8">
        <v>233</v>
      </c>
      <c r="G130" s="7">
        <v>915</v>
      </c>
      <c r="H130" s="6">
        <v>458</v>
      </c>
      <c r="I130" s="8">
        <v>237</v>
      </c>
      <c r="J130" s="8">
        <v>212</v>
      </c>
      <c r="K130" s="7">
        <v>725</v>
      </c>
      <c r="L130" s="6">
        <v>403</v>
      </c>
      <c r="M130" s="8">
        <v>245</v>
      </c>
      <c r="N130" s="8">
        <v>190</v>
      </c>
      <c r="O130" s="7">
        <v>762</v>
      </c>
    </row>
    <row r="131" spans="3:15" ht="13.5">
      <c r="C131" s="1"/>
      <c r="D131" s="6"/>
      <c r="E131" s="8"/>
      <c r="F131" s="8"/>
      <c r="G131" s="7"/>
      <c r="H131" s="6"/>
      <c r="I131" s="8"/>
      <c r="J131" s="8"/>
      <c r="K131" s="7"/>
      <c r="L131" s="6"/>
      <c r="M131" s="8"/>
      <c r="N131" s="8"/>
      <c r="O131" s="7"/>
    </row>
    <row r="132" spans="3:15" ht="13.5">
      <c r="C132" s="1" t="s">
        <v>17</v>
      </c>
      <c r="D132" s="6">
        <f>SUM(D114:D130)</f>
        <v>22188</v>
      </c>
      <c r="E132" s="8">
        <f aca="true" t="shared" si="13" ref="E132:O132">SUM(E114:E130)</f>
        <v>5020</v>
      </c>
      <c r="F132" s="8">
        <f t="shared" si="13"/>
        <v>12432</v>
      </c>
      <c r="G132" s="7">
        <f t="shared" si="13"/>
        <v>55789</v>
      </c>
      <c r="H132" s="6">
        <f t="shared" si="13"/>
        <v>22561</v>
      </c>
      <c r="I132" s="8">
        <f t="shared" si="13"/>
        <v>12002</v>
      </c>
      <c r="J132" s="8">
        <f t="shared" si="13"/>
        <v>10699</v>
      </c>
      <c r="K132" s="7">
        <f t="shared" si="13"/>
        <v>49397</v>
      </c>
      <c r="L132" s="6">
        <f t="shared" si="13"/>
        <v>23471</v>
      </c>
      <c r="M132" s="8">
        <f t="shared" si="13"/>
        <v>12988</v>
      </c>
      <c r="N132" s="8">
        <f t="shared" si="13"/>
        <v>10562</v>
      </c>
      <c r="O132" s="7">
        <f t="shared" si="13"/>
        <v>47150</v>
      </c>
    </row>
    <row r="135" spans="3:11" ht="13.5">
      <c r="C135" s="233"/>
      <c r="D135" s="244" t="s">
        <v>35</v>
      </c>
      <c r="E135" s="244"/>
      <c r="F135" s="244"/>
      <c r="G135" s="244"/>
      <c r="H135" s="244" t="s">
        <v>36</v>
      </c>
      <c r="I135" s="244"/>
      <c r="J135" s="244"/>
      <c r="K135" s="244"/>
    </row>
    <row r="136" spans="3:11" ht="13.5">
      <c r="C136" s="233"/>
      <c r="D136" s="14" t="s">
        <v>54</v>
      </c>
      <c r="E136" s="24" t="s">
        <v>55</v>
      </c>
      <c r="F136" s="24" t="s">
        <v>56</v>
      </c>
      <c r="G136" s="23" t="s">
        <v>57</v>
      </c>
      <c r="H136" s="14" t="s">
        <v>54</v>
      </c>
      <c r="I136" s="24" t="s">
        <v>55</v>
      </c>
      <c r="J136" s="24" t="s">
        <v>56</v>
      </c>
      <c r="K136" s="23" t="s">
        <v>57</v>
      </c>
    </row>
    <row r="137" spans="3:11" ht="13.5">
      <c r="C137" s="1" t="s">
        <v>0</v>
      </c>
      <c r="D137" s="6">
        <v>8697</v>
      </c>
      <c r="E137" s="8">
        <v>4732</v>
      </c>
      <c r="F137" s="8">
        <v>3936</v>
      </c>
      <c r="G137" s="7">
        <v>16031</v>
      </c>
      <c r="H137" s="6">
        <v>8478</v>
      </c>
      <c r="I137" s="8">
        <v>4668</v>
      </c>
      <c r="J137" s="8">
        <v>3713</v>
      </c>
      <c r="K137" s="7">
        <v>15300</v>
      </c>
    </row>
    <row r="138" spans="3:11" ht="13.5">
      <c r="C138" s="1" t="s">
        <v>1</v>
      </c>
      <c r="D138" s="6">
        <v>934</v>
      </c>
      <c r="E138" s="8">
        <v>546</v>
      </c>
      <c r="F138" s="8">
        <v>463</v>
      </c>
      <c r="G138" s="7">
        <v>1809</v>
      </c>
      <c r="H138" s="6">
        <v>903</v>
      </c>
      <c r="I138" s="8">
        <v>552</v>
      </c>
      <c r="J138" s="8">
        <v>435</v>
      </c>
      <c r="K138" s="7">
        <v>1829</v>
      </c>
    </row>
    <row r="139" spans="3:11" ht="13.5">
      <c r="C139" s="1" t="s">
        <v>2</v>
      </c>
      <c r="D139" s="6"/>
      <c r="E139" s="8"/>
      <c r="F139" s="8"/>
      <c r="G139" s="7"/>
      <c r="H139" s="6">
        <v>2322</v>
      </c>
      <c r="I139" s="8">
        <v>1526</v>
      </c>
      <c r="J139" s="8">
        <v>1231</v>
      </c>
      <c r="K139" s="7">
        <v>5384</v>
      </c>
    </row>
    <row r="140" spans="3:11" ht="13.5">
      <c r="C140" s="1" t="s">
        <v>3</v>
      </c>
      <c r="D140" s="6">
        <v>1243</v>
      </c>
      <c r="E140" s="8">
        <v>741</v>
      </c>
      <c r="F140" s="8">
        <v>529</v>
      </c>
      <c r="G140" s="7">
        <v>4073</v>
      </c>
      <c r="H140" s="6">
        <v>1155</v>
      </c>
      <c r="I140" s="8">
        <v>692</v>
      </c>
      <c r="J140" s="8">
        <v>498</v>
      </c>
      <c r="K140" s="7">
        <v>3868</v>
      </c>
    </row>
    <row r="141" spans="3:11" ht="13.5">
      <c r="C141" s="1" t="s">
        <v>4</v>
      </c>
      <c r="D141" s="6">
        <v>763</v>
      </c>
      <c r="E141" s="8">
        <v>509</v>
      </c>
      <c r="F141" s="8">
        <v>383</v>
      </c>
      <c r="G141" s="7">
        <v>1549</v>
      </c>
      <c r="H141" s="6">
        <v>792</v>
      </c>
      <c r="I141" s="8">
        <v>487</v>
      </c>
      <c r="J141" s="8">
        <v>388</v>
      </c>
      <c r="K141" s="7">
        <v>1529</v>
      </c>
    </row>
    <row r="142" spans="3:11" ht="13.5">
      <c r="C142" s="1" t="s">
        <v>5</v>
      </c>
      <c r="D142" s="6">
        <v>443</v>
      </c>
      <c r="E142" s="8">
        <v>322</v>
      </c>
      <c r="F142" s="8">
        <v>260</v>
      </c>
      <c r="G142" s="7">
        <v>1065</v>
      </c>
      <c r="H142" s="6">
        <v>428</v>
      </c>
      <c r="I142" s="8">
        <v>294</v>
      </c>
      <c r="J142" s="8">
        <v>266</v>
      </c>
      <c r="K142" s="7">
        <v>1061</v>
      </c>
    </row>
    <row r="143" spans="3:11" ht="13.5">
      <c r="C143" s="1" t="s">
        <v>6</v>
      </c>
      <c r="D143" s="6">
        <v>2422</v>
      </c>
      <c r="E143" s="8">
        <v>1481</v>
      </c>
      <c r="F143" s="8">
        <v>1096</v>
      </c>
      <c r="G143" s="7">
        <v>4670</v>
      </c>
      <c r="H143" s="6">
        <v>2282</v>
      </c>
      <c r="I143" s="8">
        <v>1435</v>
      </c>
      <c r="J143" s="8">
        <v>1047</v>
      </c>
      <c r="K143" s="7">
        <v>4577</v>
      </c>
    </row>
    <row r="144" spans="3:11" ht="13.5">
      <c r="C144" s="1" t="s">
        <v>7</v>
      </c>
      <c r="D144" s="6">
        <v>2378</v>
      </c>
      <c r="E144" s="8">
        <v>1705</v>
      </c>
      <c r="F144" s="8">
        <v>1263</v>
      </c>
      <c r="G144" s="7">
        <v>5360</v>
      </c>
      <c r="H144" s="6">
        <v>2333</v>
      </c>
      <c r="I144" s="8">
        <v>1657</v>
      </c>
      <c r="J144" s="8">
        <v>1256</v>
      </c>
      <c r="K144" s="7">
        <v>5063</v>
      </c>
    </row>
    <row r="145" spans="3:11" ht="13.5">
      <c r="C145" s="1" t="s">
        <v>8</v>
      </c>
      <c r="D145" s="6">
        <v>749</v>
      </c>
      <c r="E145" s="8">
        <v>498</v>
      </c>
      <c r="F145" s="8">
        <v>353</v>
      </c>
      <c r="G145" s="7">
        <v>1596</v>
      </c>
      <c r="H145" s="6">
        <v>751</v>
      </c>
      <c r="I145" s="8">
        <v>490</v>
      </c>
      <c r="J145" s="8">
        <v>351</v>
      </c>
      <c r="K145" s="7">
        <v>1560</v>
      </c>
    </row>
    <row r="146" spans="3:11" ht="13.5">
      <c r="C146" s="1" t="s">
        <v>9</v>
      </c>
      <c r="D146" s="6">
        <v>261</v>
      </c>
      <c r="E146" s="8">
        <v>217</v>
      </c>
      <c r="F146" s="8">
        <v>207</v>
      </c>
      <c r="G146" s="7">
        <v>645</v>
      </c>
      <c r="H146" s="6">
        <v>238</v>
      </c>
      <c r="I146" s="8">
        <v>249</v>
      </c>
      <c r="J146" s="8">
        <v>183</v>
      </c>
      <c r="K146" s="7">
        <v>661</v>
      </c>
    </row>
    <row r="147" spans="3:11" ht="13.5">
      <c r="C147" s="1" t="s">
        <v>10</v>
      </c>
      <c r="D147" s="6">
        <v>92</v>
      </c>
      <c r="E147" s="8">
        <v>83</v>
      </c>
      <c r="F147" s="8">
        <v>43</v>
      </c>
      <c r="G147" s="7">
        <v>227</v>
      </c>
      <c r="H147" s="6">
        <v>84</v>
      </c>
      <c r="I147" s="8">
        <v>72</v>
      </c>
      <c r="J147" s="8">
        <v>49</v>
      </c>
      <c r="K147" s="7">
        <v>223</v>
      </c>
    </row>
    <row r="148" spans="3:11" ht="13.5">
      <c r="C148" s="1" t="s">
        <v>11</v>
      </c>
      <c r="D148" s="6">
        <v>2356</v>
      </c>
      <c r="E148" s="8">
        <v>1280</v>
      </c>
      <c r="F148" s="8">
        <v>1042</v>
      </c>
      <c r="G148" s="7">
        <v>4558</v>
      </c>
      <c r="H148" s="6">
        <v>2253</v>
      </c>
      <c r="I148" s="8">
        <v>1267</v>
      </c>
      <c r="J148" s="8">
        <v>992</v>
      </c>
      <c r="K148" s="7">
        <v>4222</v>
      </c>
    </row>
    <row r="149" spans="3:11" ht="13.5">
      <c r="C149" s="1" t="s">
        <v>12</v>
      </c>
      <c r="D149" s="6">
        <v>401</v>
      </c>
      <c r="E149" s="8">
        <v>228</v>
      </c>
      <c r="F149" s="8">
        <v>187</v>
      </c>
      <c r="G149" s="7">
        <v>597</v>
      </c>
      <c r="H149" s="6">
        <v>408</v>
      </c>
      <c r="I149" s="8">
        <v>220</v>
      </c>
      <c r="J149" s="8">
        <v>168</v>
      </c>
      <c r="K149" s="7">
        <v>569</v>
      </c>
    </row>
    <row r="150" spans="3:11" ht="13.5">
      <c r="C150" s="1" t="s">
        <v>13</v>
      </c>
      <c r="D150" s="6">
        <v>486</v>
      </c>
      <c r="E150" s="8">
        <v>356</v>
      </c>
      <c r="F150" s="8">
        <v>237</v>
      </c>
      <c r="G150" s="7">
        <v>1004</v>
      </c>
      <c r="H150" s="6">
        <v>448</v>
      </c>
      <c r="I150" s="8">
        <v>333</v>
      </c>
      <c r="J150" s="8">
        <v>245</v>
      </c>
      <c r="K150" s="7">
        <v>978</v>
      </c>
    </row>
    <row r="151" spans="3:11" ht="13.5">
      <c r="C151" s="1" t="s">
        <v>14</v>
      </c>
      <c r="D151" s="6">
        <v>1149</v>
      </c>
      <c r="E151" s="8">
        <v>633</v>
      </c>
      <c r="F151" s="8">
        <v>472</v>
      </c>
      <c r="G151" s="7">
        <v>1876</v>
      </c>
      <c r="H151" s="6">
        <v>1122</v>
      </c>
      <c r="I151" s="8">
        <v>600</v>
      </c>
      <c r="J151" s="8">
        <v>488</v>
      </c>
      <c r="K151" s="7">
        <v>1778</v>
      </c>
    </row>
    <row r="152" spans="3:11" ht="13.5">
      <c r="C152" s="1" t="s">
        <v>15</v>
      </c>
      <c r="D152" s="6">
        <v>332</v>
      </c>
      <c r="E152" s="8">
        <v>178</v>
      </c>
      <c r="F152" s="8">
        <v>146</v>
      </c>
      <c r="G152" s="7">
        <v>645</v>
      </c>
      <c r="H152" s="6">
        <v>332</v>
      </c>
      <c r="I152" s="8">
        <v>165</v>
      </c>
      <c r="J152" s="8">
        <v>149</v>
      </c>
      <c r="K152" s="7">
        <v>636</v>
      </c>
    </row>
    <row r="153" spans="3:11" ht="13.5">
      <c r="C153" s="1" t="s">
        <v>16</v>
      </c>
      <c r="D153" s="6">
        <v>415</v>
      </c>
      <c r="E153" s="8">
        <v>235</v>
      </c>
      <c r="F153" s="8">
        <v>203</v>
      </c>
      <c r="G153" s="7">
        <v>731</v>
      </c>
      <c r="H153" s="6">
        <v>388</v>
      </c>
      <c r="I153" s="8">
        <v>261</v>
      </c>
      <c r="J153" s="8">
        <v>162</v>
      </c>
      <c r="K153" s="7">
        <v>685</v>
      </c>
    </row>
    <row r="154" spans="3:11" ht="13.5">
      <c r="C154" s="1"/>
      <c r="D154" s="6"/>
      <c r="E154" s="8"/>
      <c r="F154" s="8"/>
      <c r="G154" s="7"/>
      <c r="H154" s="6"/>
      <c r="I154" s="8"/>
      <c r="J154" s="8"/>
      <c r="K154" s="7"/>
    </row>
    <row r="155" spans="3:11" ht="13.5">
      <c r="C155" s="1" t="s">
        <v>17</v>
      </c>
      <c r="D155" s="6">
        <f>SUM(D137:D153)</f>
        <v>23121</v>
      </c>
      <c r="E155" s="8">
        <f aca="true" t="shared" si="14" ref="E155:K155">SUM(E137:E153)</f>
        <v>13744</v>
      </c>
      <c r="F155" s="8">
        <f t="shared" si="14"/>
        <v>10820</v>
      </c>
      <c r="G155" s="7">
        <f t="shared" si="14"/>
        <v>46436</v>
      </c>
      <c r="H155" s="6">
        <f t="shared" si="14"/>
        <v>24717</v>
      </c>
      <c r="I155" s="8">
        <f t="shared" si="14"/>
        <v>14968</v>
      </c>
      <c r="J155" s="8">
        <f t="shared" si="14"/>
        <v>11621</v>
      </c>
      <c r="K155" s="7">
        <f t="shared" si="14"/>
        <v>49923</v>
      </c>
    </row>
    <row r="156" spans="3:11" ht="13.5">
      <c r="C156" s="19"/>
      <c r="D156" s="20"/>
      <c r="E156" s="20"/>
      <c r="F156" s="20"/>
      <c r="G156" s="20"/>
      <c r="H156" s="20"/>
      <c r="I156" s="20"/>
      <c r="J156" s="20"/>
      <c r="K156" s="20"/>
    </row>
    <row r="157" spans="3:11" ht="13.5">
      <c r="C157" s="19"/>
      <c r="D157" s="20"/>
      <c r="E157" s="20"/>
      <c r="F157" s="20"/>
      <c r="G157" s="20"/>
      <c r="H157" s="20"/>
      <c r="I157" s="20"/>
      <c r="J157" s="20"/>
      <c r="K157" s="20"/>
    </row>
    <row r="158" spans="3:11" ht="13.5">
      <c r="C158" s="19"/>
      <c r="D158" s="20"/>
      <c r="E158" s="20"/>
      <c r="F158" s="20"/>
      <c r="G158" s="20"/>
      <c r="H158" s="20"/>
      <c r="I158" s="20"/>
      <c r="J158" s="20"/>
      <c r="K158" s="20"/>
    </row>
    <row r="159" spans="3:11" ht="13.5">
      <c r="C159" s="19"/>
      <c r="D159" s="20"/>
      <c r="E159" s="20"/>
      <c r="F159" s="20"/>
      <c r="G159" s="20"/>
      <c r="H159" s="20"/>
      <c r="I159" s="20"/>
      <c r="J159" s="20"/>
      <c r="K159" s="20"/>
    </row>
    <row r="160" spans="3:11" ht="13.5">
      <c r="C160" s="19"/>
      <c r="D160" s="20"/>
      <c r="E160" s="20"/>
      <c r="F160" s="20"/>
      <c r="G160" s="20"/>
      <c r="H160" s="20"/>
      <c r="I160" s="20"/>
      <c r="J160" s="20"/>
      <c r="K160" s="20"/>
    </row>
    <row r="161" spans="3:11" ht="13.5">
      <c r="C161" s="19"/>
      <c r="D161" s="20"/>
      <c r="E161" s="20"/>
      <c r="F161" s="20"/>
      <c r="G161" s="20"/>
      <c r="H161" s="20"/>
      <c r="I161" s="20"/>
      <c r="J161" s="20"/>
      <c r="K161" s="20"/>
    </row>
    <row r="162" spans="3:11" ht="13.5">
      <c r="C162" s="19"/>
      <c r="D162" s="20"/>
      <c r="E162" s="20"/>
      <c r="F162" s="20"/>
      <c r="G162" s="20"/>
      <c r="H162" s="20"/>
      <c r="I162" s="20"/>
      <c r="J162" s="20"/>
      <c r="K162" s="20"/>
    </row>
    <row r="163" spans="3:11" ht="13.5">
      <c r="C163" s="19"/>
      <c r="D163" s="20"/>
      <c r="E163" s="20"/>
      <c r="F163" s="20"/>
      <c r="G163" s="20"/>
      <c r="H163" s="20"/>
      <c r="I163" s="20"/>
      <c r="J163" s="20"/>
      <c r="K163" s="20"/>
    </row>
    <row r="164" spans="3:11" ht="13.5">
      <c r="C164" s="19"/>
      <c r="D164" s="20"/>
      <c r="E164" s="20"/>
      <c r="F164" s="20"/>
      <c r="G164" s="20"/>
      <c r="H164" s="20"/>
      <c r="I164" s="20"/>
      <c r="J164" s="20"/>
      <c r="K164" s="20"/>
    </row>
    <row r="165" spans="3:11" ht="13.5">
      <c r="C165" s="19"/>
      <c r="D165" s="20"/>
      <c r="E165" s="20"/>
      <c r="F165" s="20"/>
      <c r="G165" s="20"/>
      <c r="H165" s="20"/>
      <c r="I165" s="20"/>
      <c r="J165" s="20"/>
      <c r="K165" s="20"/>
    </row>
    <row r="166" spans="3:11" ht="13.5">
      <c r="C166" s="19"/>
      <c r="D166" s="20"/>
      <c r="E166" s="20"/>
      <c r="F166" s="20"/>
      <c r="G166" s="20"/>
      <c r="H166" s="20"/>
      <c r="I166" s="20"/>
      <c r="J166" s="20"/>
      <c r="K166" s="20"/>
    </row>
    <row r="167" spans="3:11" ht="13.5">
      <c r="C167" s="19"/>
      <c r="D167" s="20"/>
      <c r="E167" s="20"/>
      <c r="F167" s="20"/>
      <c r="G167" s="20"/>
      <c r="H167" s="20"/>
      <c r="I167" s="20"/>
      <c r="J167" s="20"/>
      <c r="K167" s="20"/>
    </row>
    <row r="168" spans="3:11" ht="13.5">
      <c r="C168" s="19"/>
      <c r="D168" s="20"/>
      <c r="E168" s="20"/>
      <c r="F168" s="20"/>
      <c r="G168" s="20"/>
      <c r="H168" s="20"/>
      <c r="I168" s="20"/>
      <c r="J168" s="20"/>
      <c r="K168" s="20"/>
    </row>
    <row r="169" spans="3:11" ht="13.5">
      <c r="C169" s="19"/>
      <c r="D169" s="20"/>
      <c r="E169" s="20"/>
      <c r="F169" s="20"/>
      <c r="G169" s="20"/>
      <c r="H169" s="20"/>
      <c r="I169" s="20"/>
      <c r="J169" s="20"/>
      <c r="K169" s="20"/>
    </row>
    <row r="170" spans="3:11" ht="13.5">
      <c r="C170" s="19"/>
      <c r="D170" s="20"/>
      <c r="E170" s="20"/>
      <c r="F170" s="20"/>
      <c r="G170" s="20"/>
      <c r="H170" s="20"/>
      <c r="I170" s="20"/>
      <c r="J170" s="20"/>
      <c r="K170" s="20"/>
    </row>
    <row r="171" spans="3:11" ht="13.5">
      <c r="C171" s="19"/>
      <c r="D171" s="20"/>
      <c r="E171" s="20"/>
      <c r="F171" s="20"/>
      <c r="G171" s="20"/>
      <c r="H171" s="20"/>
      <c r="I171" s="20"/>
      <c r="J171" s="20"/>
      <c r="K171" s="20"/>
    </row>
    <row r="172" spans="3:11" ht="13.5">
      <c r="C172" s="19"/>
      <c r="D172" s="20"/>
      <c r="E172" s="20"/>
      <c r="F172" s="20"/>
      <c r="G172" s="20"/>
      <c r="H172" s="20"/>
      <c r="I172" s="20"/>
      <c r="J172" s="20"/>
      <c r="K172" s="20"/>
    </row>
    <row r="173" spans="3:11" ht="13.5">
      <c r="C173" s="19"/>
      <c r="D173" s="20"/>
      <c r="E173" s="20"/>
      <c r="F173" s="20"/>
      <c r="G173" s="20"/>
      <c r="H173" s="20"/>
      <c r="I173" s="20"/>
      <c r="J173" s="20"/>
      <c r="K173" s="20"/>
    </row>
    <row r="175" spans="3:8" ht="13.5">
      <c r="C175" s="257" t="s">
        <v>66</v>
      </c>
      <c r="D175" s="257"/>
      <c r="E175" s="257"/>
      <c r="F175" s="257"/>
      <c r="G175" s="257"/>
      <c r="H175" s="257"/>
    </row>
    <row r="176" spans="3:15" ht="13.5">
      <c r="C176" s="233"/>
      <c r="D176" s="244" t="s">
        <v>32</v>
      </c>
      <c r="E176" s="244"/>
      <c r="F176" s="244"/>
      <c r="G176" s="244"/>
      <c r="H176" s="244" t="s">
        <v>33</v>
      </c>
      <c r="I176" s="244"/>
      <c r="J176" s="244"/>
      <c r="K176" s="244"/>
      <c r="L176" s="244" t="s">
        <v>34</v>
      </c>
      <c r="M176" s="244"/>
      <c r="N176" s="244"/>
      <c r="O176" s="244"/>
    </row>
    <row r="177" spans="3:15" ht="13.5">
      <c r="C177" s="233"/>
      <c r="D177" s="14" t="s">
        <v>54</v>
      </c>
      <c r="E177" s="24" t="s">
        <v>55</v>
      </c>
      <c r="F177" s="24" t="s">
        <v>56</v>
      </c>
      <c r="G177" s="23" t="s">
        <v>57</v>
      </c>
      <c r="H177" s="14" t="s">
        <v>54</v>
      </c>
      <c r="I177" s="24" t="s">
        <v>55</v>
      </c>
      <c r="J177" s="24" t="s">
        <v>56</v>
      </c>
      <c r="K177" s="23" t="s">
        <v>57</v>
      </c>
      <c r="L177" s="14" t="s">
        <v>54</v>
      </c>
      <c r="M177" s="24" t="s">
        <v>55</v>
      </c>
      <c r="N177" s="24" t="s">
        <v>56</v>
      </c>
      <c r="O177" s="23" t="s">
        <v>57</v>
      </c>
    </row>
    <row r="178" spans="3:15" ht="13.5">
      <c r="C178" s="1" t="s">
        <v>0</v>
      </c>
      <c r="D178" s="32">
        <f aca="true" t="shared" si="15" ref="D178:D194">+D114/(D114+E114+F114+G114)</f>
        <v>0.2438665080174514</v>
      </c>
      <c r="E178" s="9">
        <f aca="true" t="shared" si="16" ref="E178:E194">+E114/(D114+E114+F114+G114)</f>
        <v>0.04906793586038869</v>
      </c>
      <c r="F178" s="9">
        <f aca="true" t="shared" si="17" ref="F178:F194">+F114/(D114+E114+F114+G114)</f>
        <v>0.12694770241940054</v>
      </c>
      <c r="G178" s="12">
        <f aca="true" t="shared" si="18" ref="G178:G194">+G114/(D114+E114+F114+G114)</f>
        <v>0.5801178537027594</v>
      </c>
      <c r="H178" s="32">
        <f aca="true" t="shared" si="19" ref="H178:H194">+H114/(H114+I114+J114+K114)</f>
        <v>0.24976394174368366</v>
      </c>
      <c r="I178" s="9">
        <f aca="true" t="shared" si="20" ref="I178:I194">+I114/(H114+I114+J114+K114)</f>
        <v>0.12154854216143524</v>
      </c>
      <c r="J178" s="9">
        <f aca="true" t="shared" si="21" ref="J178:J194">+J114/(H114+I114+J114+K114)</f>
        <v>0.11399467795931215</v>
      </c>
      <c r="K178" s="12">
        <f aca="true" t="shared" si="22" ref="K178:K194">+K114/(H114+I114+J114+K114)</f>
        <v>0.514692838135569</v>
      </c>
      <c r="L178" s="32">
        <f aca="true" t="shared" si="23" ref="L178:L194">+L114/(L114+M114+N114+O114)</f>
        <v>0.262953216374269</v>
      </c>
      <c r="M178" s="9">
        <f aca="true" t="shared" si="24" ref="M178:M194">+M114/(L114+M114+N114+O114)</f>
        <v>0.13698830409356724</v>
      </c>
      <c r="N178" s="9">
        <f aca="true" t="shared" si="25" ref="N178:N194">+N114/(L114+M114+N114+O114)</f>
        <v>0.11324561403508772</v>
      </c>
      <c r="O178" s="12">
        <f aca="true" t="shared" si="26" ref="O178:O194">+O114/(L114+M114+N114+O114)</f>
        <v>0.48681286549707603</v>
      </c>
    </row>
    <row r="179" spans="3:15" ht="13.5">
      <c r="C179" s="1" t="s">
        <v>1</v>
      </c>
      <c r="D179" s="32">
        <f t="shared" si="15"/>
        <v>0.23385518590998042</v>
      </c>
      <c r="E179" s="9">
        <f t="shared" si="16"/>
        <v>0.04574363992172211</v>
      </c>
      <c r="F179" s="9">
        <f t="shared" si="17"/>
        <v>0.1284246575342466</v>
      </c>
      <c r="G179" s="12">
        <f t="shared" si="18"/>
        <v>0.5919765166340509</v>
      </c>
      <c r="H179" s="32">
        <f t="shared" si="19"/>
        <v>0.23544051767048282</v>
      </c>
      <c r="I179" s="9">
        <f t="shared" si="20"/>
        <v>0.12369337979094076</v>
      </c>
      <c r="J179" s="9">
        <f t="shared" si="21"/>
        <v>0.11224489795918367</v>
      </c>
      <c r="K179" s="12">
        <f t="shared" si="22"/>
        <v>0.5286212045793928</v>
      </c>
      <c r="L179" s="32">
        <f t="shared" si="23"/>
        <v>0.24479300591411673</v>
      </c>
      <c r="M179" s="9">
        <f t="shared" si="24"/>
        <v>0.14528156338390333</v>
      </c>
      <c r="N179" s="9">
        <f t="shared" si="25"/>
        <v>0.12265363846747236</v>
      </c>
      <c r="O179" s="12">
        <f t="shared" si="26"/>
        <v>0.48727179223450756</v>
      </c>
    </row>
    <row r="180" spans="3:15" ht="13.5">
      <c r="C180" s="1" t="s">
        <v>2</v>
      </c>
      <c r="D180" s="185" t="e">
        <f t="shared" si="15"/>
        <v>#DIV/0!</v>
      </c>
      <c r="E180" s="186" t="e">
        <f t="shared" si="16"/>
        <v>#DIV/0!</v>
      </c>
      <c r="F180" s="186" t="e">
        <f t="shared" si="17"/>
        <v>#DIV/0!</v>
      </c>
      <c r="G180" s="187" t="e">
        <f t="shared" si="18"/>
        <v>#DIV/0!</v>
      </c>
      <c r="H180" s="185" t="e">
        <f t="shared" si="19"/>
        <v>#DIV/0!</v>
      </c>
      <c r="I180" s="186" t="e">
        <f t="shared" si="20"/>
        <v>#DIV/0!</v>
      </c>
      <c r="J180" s="186" t="e">
        <f t="shared" si="21"/>
        <v>#DIV/0!</v>
      </c>
      <c r="K180" s="187" t="e">
        <f t="shared" si="22"/>
        <v>#DIV/0!</v>
      </c>
      <c r="L180" s="185" t="e">
        <f t="shared" si="23"/>
        <v>#DIV/0!</v>
      </c>
      <c r="M180" s="186" t="e">
        <f t="shared" si="24"/>
        <v>#DIV/0!</v>
      </c>
      <c r="N180" s="186" t="e">
        <f t="shared" si="25"/>
        <v>#DIV/0!</v>
      </c>
      <c r="O180" s="187" t="e">
        <f t="shared" si="26"/>
        <v>#DIV/0!</v>
      </c>
    </row>
    <row r="181" spans="3:15" ht="13.5">
      <c r="C181" s="1" t="s">
        <v>3</v>
      </c>
      <c r="D181" s="32">
        <f t="shared" si="15"/>
        <v>0.19517813267813267</v>
      </c>
      <c r="E181" s="9">
        <f t="shared" si="16"/>
        <v>0.04591523341523342</v>
      </c>
      <c r="F181" s="9">
        <f t="shared" si="17"/>
        <v>0.10549754299754299</v>
      </c>
      <c r="G181" s="12">
        <f t="shared" si="18"/>
        <v>0.6534090909090909</v>
      </c>
      <c r="H181" s="32">
        <f t="shared" si="19"/>
        <v>0.1887269482450922</v>
      </c>
      <c r="I181" s="9">
        <f t="shared" si="20"/>
        <v>0.1032123735871505</v>
      </c>
      <c r="J181" s="9">
        <f t="shared" si="21"/>
        <v>0.08224271267102914</v>
      </c>
      <c r="K181" s="12">
        <f t="shared" si="22"/>
        <v>0.6258179654967282</v>
      </c>
      <c r="L181" s="32">
        <f t="shared" si="23"/>
        <v>0.20957528957528956</v>
      </c>
      <c r="M181" s="9">
        <f t="shared" si="24"/>
        <v>0.08725868725868725</v>
      </c>
      <c r="N181" s="9">
        <f t="shared" si="25"/>
        <v>0.06934362934362934</v>
      </c>
      <c r="O181" s="12">
        <f t="shared" si="26"/>
        <v>0.6338223938223938</v>
      </c>
    </row>
    <row r="182" spans="3:15" ht="13.5">
      <c r="C182" s="1" t="s">
        <v>4</v>
      </c>
      <c r="D182" s="32">
        <f t="shared" si="15"/>
        <v>0.23584628923437959</v>
      </c>
      <c r="E182" s="9">
        <f t="shared" si="16"/>
        <v>0.06600176004693459</v>
      </c>
      <c r="F182" s="9">
        <f t="shared" si="17"/>
        <v>0.14491053094749193</v>
      </c>
      <c r="G182" s="12">
        <f t="shared" si="18"/>
        <v>0.5532414197711939</v>
      </c>
      <c r="H182" s="32">
        <f t="shared" si="19"/>
        <v>0.2365046227259171</v>
      </c>
      <c r="I182" s="9">
        <f t="shared" si="20"/>
        <v>0.1422606620936475</v>
      </c>
      <c r="J182" s="9">
        <f t="shared" si="21"/>
        <v>0.1339099314047122</v>
      </c>
      <c r="K182" s="12">
        <f t="shared" si="22"/>
        <v>0.48732478377572325</v>
      </c>
      <c r="L182" s="32">
        <f t="shared" si="23"/>
        <v>0.25257731958762886</v>
      </c>
      <c r="M182" s="9">
        <f t="shared" si="24"/>
        <v>0.1637355973317162</v>
      </c>
      <c r="N182" s="9">
        <f t="shared" si="25"/>
        <v>0.12825955124317767</v>
      </c>
      <c r="O182" s="12">
        <f t="shared" si="26"/>
        <v>0.45542753183747725</v>
      </c>
    </row>
    <row r="183" spans="3:15" ht="13.5">
      <c r="C183" s="1" t="s">
        <v>5</v>
      </c>
      <c r="D183" s="188" t="e">
        <f t="shared" si="15"/>
        <v>#DIV/0!</v>
      </c>
      <c r="E183" s="189" t="e">
        <f t="shared" si="16"/>
        <v>#DIV/0!</v>
      </c>
      <c r="F183" s="189" t="e">
        <f t="shared" si="17"/>
        <v>#DIV/0!</v>
      </c>
      <c r="G183" s="190" t="e">
        <f t="shared" si="18"/>
        <v>#DIV/0!</v>
      </c>
      <c r="H183" s="188" t="e">
        <f t="shared" si="19"/>
        <v>#DIV/0!</v>
      </c>
      <c r="I183" s="189" t="e">
        <f t="shared" si="20"/>
        <v>#DIV/0!</v>
      </c>
      <c r="J183" s="189" t="e">
        <f t="shared" si="21"/>
        <v>#DIV/0!</v>
      </c>
      <c r="K183" s="190" t="e">
        <f t="shared" si="22"/>
        <v>#DIV/0!</v>
      </c>
      <c r="L183" s="188" t="e">
        <f t="shared" si="23"/>
        <v>#DIV/0!</v>
      </c>
      <c r="M183" s="189" t="e">
        <f t="shared" si="24"/>
        <v>#DIV/0!</v>
      </c>
      <c r="N183" s="189" t="e">
        <f t="shared" si="25"/>
        <v>#DIV/0!</v>
      </c>
      <c r="O183" s="190" t="e">
        <f t="shared" si="26"/>
        <v>#DIV/0!</v>
      </c>
    </row>
    <row r="184" spans="3:15" ht="13.5">
      <c r="C184" s="1" t="s">
        <v>6</v>
      </c>
      <c r="D184" s="32">
        <f t="shared" si="15"/>
        <v>0.23345831495368327</v>
      </c>
      <c r="E184" s="9">
        <f t="shared" si="16"/>
        <v>0.0629686810763123</v>
      </c>
      <c r="F184" s="9">
        <f t="shared" si="17"/>
        <v>0.14545655050727835</v>
      </c>
      <c r="G184" s="12">
        <f t="shared" si="18"/>
        <v>0.5581164534627261</v>
      </c>
      <c r="H184" s="32">
        <f t="shared" si="19"/>
        <v>0.2398750418386701</v>
      </c>
      <c r="I184" s="9">
        <f t="shared" si="20"/>
        <v>0.14593328126743277</v>
      </c>
      <c r="J184" s="9">
        <f t="shared" si="21"/>
        <v>0.12350775410018967</v>
      </c>
      <c r="K184" s="12">
        <f t="shared" si="22"/>
        <v>0.4906839227937075</v>
      </c>
      <c r="L184" s="32">
        <f t="shared" si="23"/>
        <v>0.23983983983983984</v>
      </c>
      <c r="M184" s="9">
        <f t="shared" si="24"/>
        <v>0.14384384384384385</v>
      </c>
      <c r="N184" s="9">
        <f t="shared" si="25"/>
        <v>0.11151151151151151</v>
      </c>
      <c r="O184" s="12">
        <f t="shared" si="26"/>
        <v>0.5048048048048048</v>
      </c>
    </row>
    <row r="185" spans="3:15" ht="13.5">
      <c r="C185" s="1" t="s">
        <v>7</v>
      </c>
      <c r="D185" s="32">
        <f t="shared" si="15"/>
        <v>0.21095260009203864</v>
      </c>
      <c r="E185" s="9">
        <f t="shared" si="16"/>
        <v>0.057248044178554995</v>
      </c>
      <c r="F185" s="9">
        <f t="shared" si="17"/>
        <v>0.14339622641509434</v>
      </c>
      <c r="G185" s="12">
        <f t="shared" si="18"/>
        <v>0.588403129314312</v>
      </c>
      <c r="H185" s="32">
        <f t="shared" si="19"/>
        <v>0.21819191264920884</v>
      </c>
      <c r="I185" s="9">
        <f t="shared" si="20"/>
        <v>0.1377810678264088</v>
      </c>
      <c r="J185" s="9">
        <f t="shared" si="21"/>
        <v>0.12380864254649764</v>
      </c>
      <c r="K185" s="12">
        <f t="shared" si="22"/>
        <v>0.5202183769778848</v>
      </c>
      <c r="L185" s="32">
        <f t="shared" si="23"/>
        <v>0.2285023705494097</v>
      </c>
      <c r="M185" s="9">
        <f t="shared" si="24"/>
        <v>0.14883331783954634</v>
      </c>
      <c r="N185" s="9">
        <f t="shared" si="25"/>
        <v>0.12354745746955471</v>
      </c>
      <c r="O185" s="12">
        <f t="shared" si="26"/>
        <v>0.49911685414148926</v>
      </c>
    </row>
    <row r="186" spans="3:15" ht="13.5">
      <c r="C186" s="1" t="s">
        <v>8</v>
      </c>
      <c r="D186" s="32">
        <f t="shared" si="15"/>
        <v>0.2314074074074074</v>
      </c>
      <c r="E186" s="9">
        <f t="shared" si="16"/>
        <v>0.060444444444444446</v>
      </c>
      <c r="F186" s="9">
        <f t="shared" si="17"/>
        <v>0.13837037037037037</v>
      </c>
      <c r="G186" s="12">
        <f t="shared" si="18"/>
        <v>0.5697777777777778</v>
      </c>
      <c r="H186" s="32">
        <f t="shared" si="19"/>
        <v>0.23007246376811594</v>
      </c>
      <c r="I186" s="9">
        <f t="shared" si="20"/>
        <v>0.13556763285024154</v>
      </c>
      <c r="J186" s="9">
        <f t="shared" si="21"/>
        <v>0.11020531400966184</v>
      </c>
      <c r="K186" s="12">
        <f t="shared" si="22"/>
        <v>0.5241545893719807</v>
      </c>
      <c r="L186" s="32">
        <f t="shared" si="23"/>
        <v>0.23920265780730898</v>
      </c>
      <c r="M186" s="9">
        <f t="shared" si="24"/>
        <v>0.14859559045605558</v>
      </c>
      <c r="N186" s="9">
        <f t="shared" si="25"/>
        <v>0.10721836303231652</v>
      </c>
      <c r="O186" s="12">
        <f t="shared" si="26"/>
        <v>0.5049833887043189</v>
      </c>
    </row>
    <row r="187" spans="3:15" ht="13.5">
      <c r="C187" s="1" t="s">
        <v>9</v>
      </c>
      <c r="D187" s="32">
        <f t="shared" si="15"/>
        <v>0.20519059205190593</v>
      </c>
      <c r="E187" s="9">
        <f t="shared" si="16"/>
        <v>0.0681265206812652</v>
      </c>
      <c r="F187" s="9">
        <f t="shared" si="17"/>
        <v>0.10137875101378752</v>
      </c>
      <c r="G187" s="12">
        <f t="shared" si="18"/>
        <v>0.6253041362530414</v>
      </c>
      <c r="H187" s="32">
        <f t="shared" si="19"/>
        <v>0.2099056603773585</v>
      </c>
      <c r="I187" s="9">
        <f t="shared" si="20"/>
        <v>0.10220125786163523</v>
      </c>
      <c r="J187" s="9">
        <f t="shared" si="21"/>
        <v>0.11635220125786164</v>
      </c>
      <c r="K187" s="12">
        <f t="shared" si="22"/>
        <v>0.5715408805031447</v>
      </c>
      <c r="L187" s="32">
        <f t="shared" si="23"/>
        <v>0.19790104947526238</v>
      </c>
      <c r="M187" s="9">
        <f t="shared" si="24"/>
        <v>0.1454272863568216</v>
      </c>
      <c r="N187" s="9">
        <f t="shared" si="25"/>
        <v>0.13493253373313344</v>
      </c>
      <c r="O187" s="12">
        <f t="shared" si="26"/>
        <v>0.5217391304347826</v>
      </c>
    </row>
    <row r="188" spans="3:15" ht="13.5">
      <c r="C188" s="1" t="s">
        <v>10</v>
      </c>
      <c r="D188" s="32">
        <f t="shared" si="15"/>
        <v>0.20781893004115226</v>
      </c>
      <c r="E188" s="9">
        <f t="shared" si="16"/>
        <v>0.06378600823045268</v>
      </c>
      <c r="F188" s="9">
        <f t="shared" si="17"/>
        <v>0.14814814814814814</v>
      </c>
      <c r="G188" s="12">
        <f t="shared" si="18"/>
        <v>0.5802469135802469</v>
      </c>
      <c r="H188" s="32">
        <f t="shared" si="19"/>
        <v>0.21739130434782608</v>
      </c>
      <c r="I188" s="9">
        <f t="shared" si="20"/>
        <v>0.15527950310559005</v>
      </c>
      <c r="J188" s="9">
        <f t="shared" si="21"/>
        <v>0.10351966873706005</v>
      </c>
      <c r="K188" s="12">
        <f t="shared" si="22"/>
        <v>0.5238095238095238</v>
      </c>
      <c r="L188" s="32">
        <f t="shared" si="23"/>
        <v>0.21321961620469082</v>
      </c>
      <c r="M188" s="9">
        <f t="shared" si="24"/>
        <v>0.19402985074626866</v>
      </c>
      <c r="N188" s="9">
        <f t="shared" si="25"/>
        <v>0.09808102345415778</v>
      </c>
      <c r="O188" s="12">
        <f t="shared" si="26"/>
        <v>0.4946695095948827</v>
      </c>
    </row>
    <row r="189" spans="3:15" ht="13.5">
      <c r="C189" s="1" t="s">
        <v>11</v>
      </c>
      <c r="D189" s="32">
        <f t="shared" si="15"/>
        <v>0.2318265119120342</v>
      </c>
      <c r="E189" s="9">
        <f t="shared" si="16"/>
        <v>0.042150274893097125</v>
      </c>
      <c r="F189" s="9">
        <f t="shared" si="17"/>
        <v>0.11667684789248625</v>
      </c>
      <c r="G189" s="12">
        <f t="shared" si="18"/>
        <v>0.6093463653023824</v>
      </c>
      <c r="H189" s="32">
        <f t="shared" si="19"/>
        <v>0.2445315724308708</v>
      </c>
      <c r="I189" s="9">
        <f t="shared" si="20"/>
        <v>0.11287659925711928</v>
      </c>
      <c r="J189" s="9">
        <f t="shared" si="21"/>
        <v>0.10193974411886092</v>
      </c>
      <c r="K189" s="12">
        <f t="shared" si="22"/>
        <v>0.540652084193149</v>
      </c>
      <c r="L189" s="32">
        <f t="shared" si="23"/>
        <v>0.25627352572145545</v>
      </c>
      <c r="M189" s="9">
        <f t="shared" si="24"/>
        <v>0.1268297783354245</v>
      </c>
      <c r="N189" s="9">
        <f t="shared" si="25"/>
        <v>0.10800920117105814</v>
      </c>
      <c r="O189" s="12">
        <f t="shared" si="26"/>
        <v>0.5088874947720619</v>
      </c>
    </row>
    <row r="190" spans="3:15" ht="13.5">
      <c r="C190" s="1" t="s">
        <v>12</v>
      </c>
      <c r="D190" s="32">
        <f t="shared" si="15"/>
        <v>0.27225471085120206</v>
      </c>
      <c r="E190" s="9">
        <f t="shared" si="16"/>
        <v>0.06887589343729694</v>
      </c>
      <c r="F190" s="9">
        <f t="shared" si="17"/>
        <v>0.15204678362573099</v>
      </c>
      <c r="G190" s="12">
        <f t="shared" si="18"/>
        <v>0.50682261208577</v>
      </c>
      <c r="H190" s="32">
        <f t="shared" si="19"/>
        <v>0.2770448548812665</v>
      </c>
      <c r="I190" s="9">
        <f t="shared" si="20"/>
        <v>0.14511873350923482</v>
      </c>
      <c r="J190" s="9">
        <f t="shared" si="21"/>
        <v>0.12005277044854881</v>
      </c>
      <c r="K190" s="12">
        <f t="shared" si="22"/>
        <v>0.4577836411609499</v>
      </c>
      <c r="L190" s="32">
        <f t="shared" si="23"/>
        <v>0.2840755735492578</v>
      </c>
      <c r="M190" s="9">
        <f t="shared" si="24"/>
        <v>0.15654520917678813</v>
      </c>
      <c r="N190" s="9">
        <f t="shared" si="25"/>
        <v>0.13630229419703105</v>
      </c>
      <c r="O190" s="12">
        <f t="shared" si="26"/>
        <v>0.4230769230769231</v>
      </c>
    </row>
    <row r="191" spans="3:15" ht="13.5">
      <c r="C191" s="1" t="s">
        <v>13</v>
      </c>
      <c r="D191" s="32">
        <f t="shared" si="15"/>
        <v>0.19196237708422403</v>
      </c>
      <c r="E191" s="9">
        <f t="shared" si="16"/>
        <v>0.05044890979050876</v>
      </c>
      <c r="F191" s="9">
        <f t="shared" si="17"/>
        <v>0.13210773834972211</v>
      </c>
      <c r="G191" s="12">
        <f t="shared" si="18"/>
        <v>0.6254809747755451</v>
      </c>
      <c r="H191" s="32">
        <f t="shared" si="19"/>
        <v>0.20233288470165994</v>
      </c>
      <c r="I191" s="9">
        <f t="shared" si="20"/>
        <v>0.14042171377299237</v>
      </c>
      <c r="J191" s="9">
        <f t="shared" si="21"/>
        <v>0.11440107671601615</v>
      </c>
      <c r="K191" s="12">
        <f t="shared" si="22"/>
        <v>0.5428443248093315</v>
      </c>
      <c r="L191" s="32">
        <f t="shared" si="23"/>
        <v>0.2294172062904718</v>
      </c>
      <c r="M191" s="9">
        <f t="shared" si="24"/>
        <v>0.14477335800185015</v>
      </c>
      <c r="N191" s="9">
        <f t="shared" si="25"/>
        <v>0.1253469010175763</v>
      </c>
      <c r="O191" s="12">
        <f t="shared" si="26"/>
        <v>0.5004625346901017</v>
      </c>
    </row>
    <row r="192" spans="3:15" ht="13.5">
      <c r="C192" s="1" t="s">
        <v>14</v>
      </c>
      <c r="D192" s="32">
        <f t="shared" si="15"/>
        <v>0.25672316384180793</v>
      </c>
      <c r="E192" s="9">
        <f t="shared" si="16"/>
        <v>0.05740112994350283</v>
      </c>
      <c r="F192" s="9">
        <f t="shared" si="17"/>
        <v>0.1407909604519774</v>
      </c>
      <c r="G192" s="12">
        <f t="shared" si="18"/>
        <v>0.5450847457627118</v>
      </c>
      <c r="H192" s="32">
        <f t="shared" si="19"/>
        <v>0.2610983981693364</v>
      </c>
      <c r="I192" s="9">
        <f t="shared" si="20"/>
        <v>0.1377574370709382</v>
      </c>
      <c r="J192" s="9">
        <f t="shared" si="21"/>
        <v>0.111441647597254</v>
      </c>
      <c r="K192" s="12">
        <f t="shared" si="22"/>
        <v>0.4897025171624714</v>
      </c>
      <c r="L192" s="32">
        <f t="shared" si="23"/>
        <v>0.28212290502793297</v>
      </c>
      <c r="M192" s="9">
        <f t="shared" si="24"/>
        <v>0.15083798882681565</v>
      </c>
      <c r="N192" s="9">
        <f t="shared" si="25"/>
        <v>0.10963687150837989</v>
      </c>
      <c r="O192" s="12">
        <f t="shared" si="26"/>
        <v>0.4574022346368715</v>
      </c>
    </row>
    <row r="193" spans="3:15" ht="13.5">
      <c r="C193" s="1" t="s">
        <v>15</v>
      </c>
      <c r="D193" s="32">
        <f t="shared" si="15"/>
        <v>0.24830699774266365</v>
      </c>
      <c r="E193" s="9">
        <f t="shared" si="16"/>
        <v>0.05568096313017306</v>
      </c>
      <c r="F193" s="9">
        <f t="shared" si="17"/>
        <v>0.11963882618510158</v>
      </c>
      <c r="G193" s="12">
        <f t="shared" si="18"/>
        <v>0.5763732129420617</v>
      </c>
      <c r="H193" s="32">
        <f t="shared" si="19"/>
        <v>0.2554144884241972</v>
      </c>
      <c r="I193" s="9">
        <f t="shared" si="20"/>
        <v>0.1262135922330097</v>
      </c>
      <c r="J193" s="9">
        <f t="shared" si="21"/>
        <v>0.0970873786407767</v>
      </c>
      <c r="K193" s="12">
        <f t="shared" si="22"/>
        <v>0.5212845407020165</v>
      </c>
      <c r="L193" s="32">
        <f t="shared" si="23"/>
        <v>0.2552083333333333</v>
      </c>
      <c r="M193" s="9">
        <f t="shared" si="24"/>
        <v>0.12425595238095238</v>
      </c>
      <c r="N193" s="9">
        <f t="shared" si="25"/>
        <v>0.11086309523809523</v>
      </c>
      <c r="O193" s="12">
        <f t="shared" si="26"/>
        <v>0.5096726190476191</v>
      </c>
    </row>
    <row r="194" spans="3:15" ht="13.5">
      <c r="C194" s="1" t="s">
        <v>16</v>
      </c>
      <c r="D194" s="32">
        <f t="shared" si="15"/>
        <v>0.2400975015234613</v>
      </c>
      <c r="E194" s="9">
        <f t="shared" si="16"/>
        <v>0.0603290676416819</v>
      </c>
      <c r="F194" s="9">
        <f t="shared" si="17"/>
        <v>0.14198659354052406</v>
      </c>
      <c r="G194" s="12">
        <f t="shared" si="18"/>
        <v>0.5575868372943327</v>
      </c>
      <c r="H194" s="32">
        <f t="shared" si="19"/>
        <v>0.2806372549019608</v>
      </c>
      <c r="I194" s="9">
        <f t="shared" si="20"/>
        <v>0.14522058823529413</v>
      </c>
      <c r="J194" s="9">
        <f t="shared" si="21"/>
        <v>0.12990196078431374</v>
      </c>
      <c r="K194" s="12">
        <f t="shared" si="22"/>
        <v>0.44424019607843135</v>
      </c>
      <c r="L194" s="32">
        <f t="shared" si="23"/>
        <v>0.251875</v>
      </c>
      <c r="M194" s="9">
        <f t="shared" si="24"/>
        <v>0.153125</v>
      </c>
      <c r="N194" s="9">
        <f t="shared" si="25"/>
        <v>0.11875</v>
      </c>
      <c r="O194" s="12">
        <f t="shared" si="26"/>
        <v>0.47625</v>
      </c>
    </row>
    <row r="195" spans="3:15" ht="13.5">
      <c r="C195" s="1"/>
      <c r="D195" s="32"/>
      <c r="E195" s="9"/>
      <c r="F195" s="9"/>
      <c r="G195" s="12"/>
      <c r="H195" s="32"/>
      <c r="I195" s="9"/>
      <c r="J195" s="9"/>
      <c r="K195" s="12"/>
      <c r="L195" s="32"/>
      <c r="M195" s="9"/>
      <c r="N195" s="9"/>
      <c r="O195" s="12"/>
    </row>
    <row r="196" spans="3:15" ht="13.5">
      <c r="C196" s="1" t="s">
        <v>17</v>
      </c>
      <c r="D196" s="32">
        <f>+D132/(D132+E132+F132+G132)</f>
        <v>0.23250793783860252</v>
      </c>
      <c r="E196" s="9">
        <f>+E132/(D132+E132+F132+G132)</f>
        <v>0.0526045541711639</v>
      </c>
      <c r="F196" s="9">
        <f>+F132/(D132+E132+F132+G132)</f>
        <v>0.13027486403504177</v>
      </c>
      <c r="G196" s="12">
        <f>+G132/(D132+E132+F132+G132)</f>
        <v>0.5846126439551919</v>
      </c>
      <c r="H196" s="32">
        <f>+H132/(H132+I132+J132+K132)</f>
        <v>0.2383397246960141</v>
      </c>
      <c r="I196" s="9">
        <f>+I132/(H132+I132+J132+K132)</f>
        <v>0.12679195850368163</v>
      </c>
      <c r="J196" s="9">
        <f>+J132/(H132+I132+J132+K132)</f>
        <v>0.1130267592093726</v>
      </c>
      <c r="K196" s="12">
        <f>+K132/(H132+I132+J132+K132)</f>
        <v>0.5218415575909316</v>
      </c>
      <c r="L196" s="32">
        <f>+L132/(L132+M132+N132+O132)</f>
        <v>0.249238088158775</v>
      </c>
      <c r="M196" s="9">
        <f>+M132/(L132+M132+N132+O132)</f>
        <v>0.13791931698718288</v>
      </c>
      <c r="N196" s="9">
        <f>+N132/(L132+M132+N132+O132)</f>
        <v>0.11215767062046703</v>
      </c>
      <c r="O196" s="12">
        <f>+O132/(L132+M132+N132+O132)</f>
        <v>0.5006849242335751</v>
      </c>
    </row>
    <row r="199" spans="3:11" ht="13.5">
      <c r="C199" s="233"/>
      <c r="D199" s="244" t="s">
        <v>35</v>
      </c>
      <c r="E199" s="244"/>
      <c r="F199" s="244"/>
      <c r="G199" s="244"/>
      <c r="H199" s="244" t="s">
        <v>36</v>
      </c>
      <c r="I199" s="244"/>
      <c r="J199" s="244"/>
      <c r="K199" s="244"/>
    </row>
    <row r="200" spans="3:11" ht="13.5">
      <c r="C200" s="233"/>
      <c r="D200" s="14" t="s">
        <v>54</v>
      </c>
      <c r="E200" s="24" t="s">
        <v>55</v>
      </c>
      <c r="F200" s="24" t="s">
        <v>56</v>
      </c>
      <c r="G200" s="23" t="s">
        <v>57</v>
      </c>
      <c r="H200" s="14" t="s">
        <v>54</v>
      </c>
      <c r="I200" s="24" t="s">
        <v>55</v>
      </c>
      <c r="J200" s="24" t="s">
        <v>56</v>
      </c>
      <c r="K200" s="23" t="s">
        <v>57</v>
      </c>
    </row>
    <row r="201" spans="3:11" ht="13.5">
      <c r="C201" s="1" t="s">
        <v>0</v>
      </c>
      <c r="D201" s="32">
        <f aca="true" t="shared" si="27" ref="D201:D217">+D137/(D137+E137+F137+G137)</f>
        <v>0.2604204096298958</v>
      </c>
      <c r="E201" s="9">
        <f aca="true" t="shared" si="28" ref="E201:E217">+E137/(D137+E137+F137+G137)</f>
        <v>0.1416936160019164</v>
      </c>
      <c r="F201" s="9">
        <f aca="true" t="shared" si="29" ref="F201:F217">+F137/(D137+E137+F137+G137)</f>
        <v>0.11785842615882142</v>
      </c>
      <c r="G201" s="12">
        <f aca="true" t="shared" si="30" ref="G201:G217">+G137/(D137+E137+F137+G137)</f>
        <v>0.4800275482093664</v>
      </c>
      <c r="H201" s="32">
        <f aca="true" t="shared" si="31" ref="H201:H217">+H137/(H137+I137+J137+K137)</f>
        <v>0.26362760036070776</v>
      </c>
      <c r="I201" s="9">
        <f aca="true" t="shared" si="32" ref="I201:I217">+I137/(H137+I137+J137+K137)</f>
        <v>0.14515376721912995</v>
      </c>
      <c r="J201" s="9">
        <f aca="true" t="shared" si="33" ref="J201:J217">+J137/(H137+I137+J137+K137)</f>
        <v>0.1154575701980783</v>
      </c>
      <c r="K201" s="12">
        <f aca="true" t="shared" si="34" ref="K201:K217">+K137/(H137+I137+J137+K137)</f>
        <v>0.47576106222208403</v>
      </c>
    </row>
    <row r="202" spans="3:11" ht="13.5">
      <c r="C202" s="1" t="s">
        <v>1</v>
      </c>
      <c r="D202" s="32">
        <f t="shared" si="27"/>
        <v>0.24893390191897655</v>
      </c>
      <c r="E202" s="9">
        <f t="shared" si="28"/>
        <v>0.1455223880597015</v>
      </c>
      <c r="F202" s="9">
        <f t="shared" si="29"/>
        <v>0.12340085287846482</v>
      </c>
      <c r="G202" s="12">
        <f t="shared" si="30"/>
        <v>0.48214285714285715</v>
      </c>
      <c r="H202" s="32">
        <f t="shared" si="31"/>
        <v>0.2428072062382361</v>
      </c>
      <c r="I202" s="9">
        <f t="shared" si="32"/>
        <v>0.14842699650443666</v>
      </c>
      <c r="J202" s="9">
        <f t="shared" si="33"/>
        <v>0.1169669265931702</v>
      </c>
      <c r="K202" s="12">
        <f t="shared" si="34"/>
        <v>0.491798870664157</v>
      </c>
    </row>
    <row r="203" spans="3:11" ht="13.5">
      <c r="C203" s="1" t="s">
        <v>2</v>
      </c>
      <c r="D203" s="185" t="e">
        <f t="shared" si="27"/>
        <v>#DIV/0!</v>
      </c>
      <c r="E203" s="186" t="e">
        <f t="shared" si="28"/>
        <v>#DIV/0!</v>
      </c>
      <c r="F203" s="186" t="e">
        <f t="shared" si="29"/>
        <v>#DIV/0!</v>
      </c>
      <c r="G203" s="187" t="e">
        <f t="shared" si="30"/>
        <v>#DIV/0!</v>
      </c>
      <c r="H203" s="185">
        <f t="shared" si="31"/>
        <v>0.22192487814202427</v>
      </c>
      <c r="I203" s="186">
        <f t="shared" si="32"/>
        <v>0.1458472713370926</v>
      </c>
      <c r="J203" s="186">
        <f t="shared" si="33"/>
        <v>0.11765268087546593</v>
      </c>
      <c r="K203" s="187">
        <f t="shared" si="34"/>
        <v>0.5145751696454172</v>
      </c>
    </row>
    <row r="204" spans="3:11" ht="13.5">
      <c r="C204" s="1" t="s">
        <v>3</v>
      </c>
      <c r="D204" s="32">
        <f t="shared" si="27"/>
        <v>0.18873367749772244</v>
      </c>
      <c r="E204" s="9">
        <f t="shared" si="28"/>
        <v>0.11251138779228667</v>
      </c>
      <c r="F204" s="9">
        <f t="shared" si="29"/>
        <v>0.0803218949286365</v>
      </c>
      <c r="G204" s="12">
        <f t="shared" si="30"/>
        <v>0.6184330397813544</v>
      </c>
      <c r="H204" s="32">
        <f t="shared" si="31"/>
        <v>0.1859005311443747</v>
      </c>
      <c r="I204" s="9">
        <f t="shared" si="32"/>
        <v>0.11137936584580718</v>
      </c>
      <c r="J204" s="9">
        <f t="shared" si="33"/>
        <v>0.08015451472718493</v>
      </c>
      <c r="K204" s="12">
        <f t="shared" si="34"/>
        <v>0.6225655882826332</v>
      </c>
    </row>
    <row r="205" spans="3:11" ht="13.5">
      <c r="C205" s="1" t="s">
        <v>4</v>
      </c>
      <c r="D205" s="32">
        <f t="shared" si="27"/>
        <v>0.2381398252184769</v>
      </c>
      <c r="E205" s="9">
        <f t="shared" si="28"/>
        <v>0.15886392009987516</v>
      </c>
      <c r="F205" s="9">
        <f t="shared" si="29"/>
        <v>0.11953807740324594</v>
      </c>
      <c r="G205" s="12">
        <f t="shared" si="30"/>
        <v>0.483458177278402</v>
      </c>
      <c r="H205" s="32">
        <f t="shared" si="31"/>
        <v>0.24780976220275344</v>
      </c>
      <c r="I205" s="9">
        <f t="shared" si="32"/>
        <v>0.152377972465582</v>
      </c>
      <c r="J205" s="9">
        <f t="shared" si="33"/>
        <v>0.1214017521902378</v>
      </c>
      <c r="K205" s="12">
        <f t="shared" si="34"/>
        <v>0.4784105131414268</v>
      </c>
    </row>
    <row r="206" spans="3:11" ht="13.5">
      <c r="C206" s="1" t="s">
        <v>5</v>
      </c>
      <c r="D206" s="185">
        <f t="shared" si="27"/>
        <v>0.21196172248803827</v>
      </c>
      <c r="E206" s="186">
        <f t="shared" si="28"/>
        <v>0.15406698564593302</v>
      </c>
      <c r="F206" s="186">
        <f t="shared" si="29"/>
        <v>0.12440191387559808</v>
      </c>
      <c r="G206" s="187">
        <f t="shared" si="30"/>
        <v>0.5095693779904307</v>
      </c>
      <c r="H206" s="185">
        <f t="shared" si="31"/>
        <v>0.20888238164958517</v>
      </c>
      <c r="I206" s="186">
        <f t="shared" si="32"/>
        <v>0.14348462664714495</v>
      </c>
      <c r="J206" s="186">
        <f t="shared" si="33"/>
        <v>0.12981942410932162</v>
      </c>
      <c r="K206" s="187">
        <f t="shared" si="34"/>
        <v>0.5178135675939483</v>
      </c>
    </row>
    <row r="207" spans="3:11" ht="13.5">
      <c r="C207" s="1" t="s">
        <v>6</v>
      </c>
      <c r="D207" s="32">
        <f t="shared" si="27"/>
        <v>0.2504912607301686</v>
      </c>
      <c r="E207" s="9">
        <f t="shared" si="28"/>
        <v>0.15316992450098252</v>
      </c>
      <c r="F207" s="9">
        <f t="shared" si="29"/>
        <v>0.11335194952942393</v>
      </c>
      <c r="G207" s="12">
        <f t="shared" si="30"/>
        <v>0.48298686523942497</v>
      </c>
      <c r="H207" s="32">
        <f t="shared" si="31"/>
        <v>0.2442993255540092</v>
      </c>
      <c r="I207" s="9">
        <f t="shared" si="32"/>
        <v>0.1536238090140242</v>
      </c>
      <c r="J207" s="9">
        <f t="shared" si="33"/>
        <v>0.11208650037469221</v>
      </c>
      <c r="K207" s="12">
        <f t="shared" si="34"/>
        <v>0.4899903650572744</v>
      </c>
    </row>
    <row r="208" spans="3:11" ht="13.5">
      <c r="C208" s="1" t="s">
        <v>7</v>
      </c>
      <c r="D208" s="32">
        <f t="shared" si="27"/>
        <v>0.22211843825892022</v>
      </c>
      <c r="E208" s="9">
        <f t="shared" si="28"/>
        <v>0.15925649168690453</v>
      </c>
      <c r="F208" s="9">
        <f t="shared" si="29"/>
        <v>0.11797123108537269</v>
      </c>
      <c r="G208" s="12">
        <f t="shared" si="30"/>
        <v>0.5006538389688026</v>
      </c>
      <c r="H208" s="32">
        <f t="shared" si="31"/>
        <v>0.2263071102919779</v>
      </c>
      <c r="I208" s="9">
        <f t="shared" si="32"/>
        <v>0.1607333398001746</v>
      </c>
      <c r="J208" s="9">
        <f t="shared" si="33"/>
        <v>0.12183528955281793</v>
      </c>
      <c r="K208" s="12">
        <f t="shared" si="34"/>
        <v>0.4911242603550296</v>
      </c>
    </row>
    <row r="209" spans="3:11" ht="13.5">
      <c r="C209" s="1" t="s">
        <v>8</v>
      </c>
      <c r="D209" s="32">
        <f t="shared" si="27"/>
        <v>0.23435544430538172</v>
      </c>
      <c r="E209" s="9">
        <f t="shared" si="28"/>
        <v>0.155819774718398</v>
      </c>
      <c r="F209" s="9">
        <f t="shared" si="29"/>
        <v>0.11045056320400501</v>
      </c>
      <c r="G209" s="12">
        <f t="shared" si="30"/>
        <v>0.49937421777221525</v>
      </c>
      <c r="H209" s="32">
        <f t="shared" si="31"/>
        <v>0.23826142131979697</v>
      </c>
      <c r="I209" s="9">
        <f t="shared" si="32"/>
        <v>0.15545685279187818</v>
      </c>
      <c r="J209" s="9">
        <f t="shared" si="33"/>
        <v>0.11135786802030456</v>
      </c>
      <c r="K209" s="12">
        <f t="shared" si="34"/>
        <v>0.4949238578680203</v>
      </c>
    </row>
    <row r="210" spans="3:11" ht="13.5">
      <c r="C210" s="1" t="s">
        <v>9</v>
      </c>
      <c r="D210" s="32">
        <f t="shared" si="27"/>
        <v>0.1962406015037594</v>
      </c>
      <c r="E210" s="9">
        <f t="shared" si="28"/>
        <v>0.1631578947368421</v>
      </c>
      <c r="F210" s="9">
        <f t="shared" si="29"/>
        <v>0.1556390977443609</v>
      </c>
      <c r="G210" s="12">
        <f t="shared" si="30"/>
        <v>0.4849624060150376</v>
      </c>
      <c r="H210" s="32">
        <f t="shared" si="31"/>
        <v>0.17881292261457551</v>
      </c>
      <c r="I210" s="9">
        <f t="shared" si="32"/>
        <v>0.18707738542449287</v>
      </c>
      <c r="J210" s="9">
        <f t="shared" si="33"/>
        <v>0.13749060856498874</v>
      </c>
      <c r="K210" s="12">
        <f t="shared" si="34"/>
        <v>0.4966190833959429</v>
      </c>
    </row>
    <row r="211" spans="3:11" ht="13.5">
      <c r="C211" s="1" t="s">
        <v>10</v>
      </c>
      <c r="D211" s="32">
        <f t="shared" si="27"/>
        <v>0.20674157303370785</v>
      </c>
      <c r="E211" s="9">
        <f t="shared" si="28"/>
        <v>0.18651685393258427</v>
      </c>
      <c r="F211" s="9">
        <f t="shared" si="29"/>
        <v>0.09662921348314607</v>
      </c>
      <c r="G211" s="12">
        <f t="shared" si="30"/>
        <v>0.5101123595505618</v>
      </c>
      <c r="H211" s="32">
        <f t="shared" si="31"/>
        <v>0.19626168224299065</v>
      </c>
      <c r="I211" s="9">
        <f t="shared" si="32"/>
        <v>0.16822429906542055</v>
      </c>
      <c r="J211" s="9">
        <f t="shared" si="33"/>
        <v>0.11448598130841121</v>
      </c>
      <c r="K211" s="12">
        <f t="shared" si="34"/>
        <v>0.5210280373831776</v>
      </c>
    </row>
    <row r="212" spans="3:11" ht="13.5">
      <c r="C212" s="1" t="s">
        <v>11</v>
      </c>
      <c r="D212" s="32">
        <f t="shared" si="27"/>
        <v>0.2550887830229537</v>
      </c>
      <c r="E212" s="9">
        <f t="shared" si="28"/>
        <v>0.1385881333910784</v>
      </c>
      <c r="F212" s="9">
        <f t="shared" si="29"/>
        <v>0.11281940233867475</v>
      </c>
      <c r="G212" s="12">
        <f t="shared" si="30"/>
        <v>0.4935036812472932</v>
      </c>
      <c r="H212" s="32">
        <f t="shared" si="31"/>
        <v>0.25795740783146326</v>
      </c>
      <c r="I212" s="9">
        <f t="shared" si="32"/>
        <v>0.14506526219372567</v>
      </c>
      <c r="J212" s="9">
        <f t="shared" si="33"/>
        <v>0.11357911609800779</v>
      </c>
      <c r="K212" s="12">
        <f t="shared" si="34"/>
        <v>0.4833982138768033</v>
      </c>
    </row>
    <row r="213" spans="3:11" ht="13.5">
      <c r="C213" s="1" t="s">
        <v>12</v>
      </c>
      <c r="D213" s="32">
        <f t="shared" si="27"/>
        <v>0.283793347487615</v>
      </c>
      <c r="E213" s="9">
        <f t="shared" si="28"/>
        <v>0.1613588110403397</v>
      </c>
      <c r="F213" s="9">
        <f t="shared" si="29"/>
        <v>0.13234253361641896</v>
      </c>
      <c r="G213" s="12">
        <f t="shared" si="30"/>
        <v>0.42250530785562634</v>
      </c>
      <c r="H213" s="32">
        <f t="shared" si="31"/>
        <v>0.2989010989010989</v>
      </c>
      <c r="I213" s="9">
        <f t="shared" si="32"/>
        <v>0.16117216117216118</v>
      </c>
      <c r="J213" s="9">
        <f t="shared" si="33"/>
        <v>0.12307692307692308</v>
      </c>
      <c r="K213" s="12">
        <f t="shared" si="34"/>
        <v>0.41684981684981687</v>
      </c>
    </row>
    <row r="214" spans="3:11" ht="13.5">
      <c r="C214" s="1" t="s">
        <v>13</v>
      </c>
      <c r="D214" s="32">
        <f t="shared" si="27"/>
        <v>0.23331733077292366</v>
      </c>
      <c r="E214" s="9">
        <f t="shared" si="28"/>
        <v>0.17090734517522804</v>
      </c>
      <c r="F214" s="9">
        <f t="shared" si="29"/>
        <v>0.11377820451272204</v>
      </c>
      <c r="G214" s="12">
        <f t="shared" si="30"/>
        <v>0.4819971195391263</v>
      </c>
      <c r="H214" s="32">
        <f t="shared" si="31"/>
        <v>0.22355289421157684</v>
      </c>
      <c r="I214" s="9">
        <f t="shared" si="32"/>
        <v>0.1661676646706587</v>
      </c>
      <c r="J214" s="9">
        <f t="shared" si="33"/>
        <v>0.12225548902195608</v>
      </c>
      <c r="K214" s="12">
        <f t="shared" si="34"/>
        <v>0.4880239520958084</v>
      </c>
    </row>
    <row r="215" spans="3:11" ht="13.5">
      <c r="C215" s="1" t="s">
        <v>14</v>
      </c>
      <c r="D215" s="32">
        <f t="shared" si="27"/>
        <v>0.27820823244552056</v>
      </c>
      <c r="E215" s="9">
        <f t="shared" si="28"/>
        <v>0.15326876513317192</v>
      </c>
      <c r="F215" s="9">
        <f t="shared" si="29"/>
        <v>0.11428571428571428</v>
      </c>
      <c r="G215" s="12">
        <f t="shared" si="30"/>
        <v>0.4542372881355932</v>
      </c>
      <c r="H215" s="32">
        <f t="shared" si="31"/>
        <v>0.2813440320962889</v>
      </c>
      <c r="I215" s="9">
        <f t="shared" si="32"/>
        <v>0.15045135406218657</v>
      </c>
      <c r="J215" s="9">
        <f t="shared" si="33"/>
        <v>0.12236710130391174</v>
      </c>
      <c r="K215" s="12">
        <f t="shared" si="34"/>
        <v>0.44583751253761283</v>
      </c>
    </row>
    <row r="216" spans="3:11" ht="13.5">
      <c r="C216" s="1" t="s">
        <v>15</v>
      </c>
      <c r="D216" s="32">
        <f t="shared" si="27"/>
        <v>0.25518831667947733</v>
      </c>
      <c r="E216" s="9">
        <f t="shared" si="28"/>
        <v>0.13681783243658724</v>
      </c>
      <c r="F216" s="9">
        <f t="shared" si="29"/>
        <v>0.11222136817832437</v>
      </c>
      <c r="G216" s="12">
        <f t="shared" si="30"/>
        <v>0.4957724827056111</v>
      </c>
      <c r="H216" s="32">
        <f t="shared" si="31"/>
        <v>0.2589703588143526</v>
      </c>
      <c r="I216" s="9">
        <f t="shared" si="32"/>
        <v>0.12870514820592824</v>
      </c>
      <c r="J216" s="9">
        <f t="shared" si="33"/>
        <v>0.11622464898595944</v>
      </c>
      <c r="K216" s="12">
        <f t="shared" si="34"/>
        <v>0.4960998439937597</v>
      </c>
    </row>
    <row r="217" spans="3:11" ht="13.5">
      <c r="C217" s="1" t="s">
        <v>16</v>
      </c>
      <c r="D217" s="32">
        <f t="shared" si="27"/>
        <v>0.2619949494949495</v>
      </c>
      <c r="E217" s="9">
        <f t="shared" si="28"/>
        <v>0.14835858585858586</v>
      </c>
      <c r="F217" s="9">
        <f t="shared" si="29"/>
        <v>0.12815656565656566</v>
      </c>
      <c r="G217" s="12">
        <f t="shared" si="30"/>
        <v>0.461489898989899</v>
      </c>
      <c r="H217" s="32">
        <f t="shared" si="31"/>
        <v>0.25935828877005346</v>
      </c>
      <c r="I217" s="9">
        <f t="shared" si="32"/>
        <v>0.17446524064171123</v>
      </c>
      <c r="J217" s="9">
        <f t="shared" si="33"/>
        <v>0.10828877005347594</v>
      </c>
      <c r="K217" s="12">
        <f t="shared" si="34"/>
        <v>0.45788770053475936</v>
      </c>
    </row>
    <row r="218" spans="3:11" ht="13.5">
      <c r="C218" s="1"/>
      <c r="D218" s="32"/>
      <c r="E218" s="9"/>
      <c r="F218" s="9"/>
      <c r="G218" s="12"/>
      <c r="H218" s="32"/>
      <c r="I218" s="9"/>
      <c r="J218" s="9"/>
      <c r="K218" s="12"/>
    </row>
    <row r="219" spans="3:11" ht="13.5">
      <c r="C219" s="1" t="s">
        <v>17</v>
      </c>
      <c r="D219" s="32">
        <f>+D155/(D155+E155+F155+G155)</f>
        <v>0.24565187365200114</v>
      </c>
      <c r="E219" s="9">
        <f>+E155/(D155+E155+F155+G155)</f>
        <v>0.146024797866576</v>
      </c>
      <c r="F219" s="9">
        <f>+F155/(D155+E155+F155+G155)</f>
        <v>0.11495840460683589</v>
      </c>
      <c r="G219" s="12">
        <f>+G155/(D155+E155+F155+G155)</f>
        <v>0.49336492387458697</v>
      </c>
      <c r="H219" s="32">
        <f>+H155/(H155+I155+J155+K155)</f>
        <v>0.2441691610111727</v>
      </c>
      <c r="I219" s="9">
        <f>+I155/(H155+I155+J155+K155)</f>
        <v>0.1478627665985044</v>
      </c>
      <c r="J219" s="9">
        <f>+J155/(H155+I155+J155+K155)</f>
        <v>0.1147991188295844</v>
      </c>
      <c r="K219" s="12">
        <f>+K155/(H155+I155+J155+K155)</f>
        <v>0.49316895356073853</v>
      </c>
    </row>
    <row r="222" spans="3:8" ht="13.5">
      <c r="C222" s="257" t="s">
        <v>67</v>
      </c>
      <c r="D222" s="257"/>
      <c r="E222" s="257"/>
      <c r="F222" s="257"/>
      <c r="G222" s="257"/>
      <c r="H222" s="257"/>
    </row>
    <row r="223" spans="3:11" ht="13.5">
      <c r="C223" s="233"/>
      <c r="D223" s="244" t="s">
        <v>33</v>
      </c>
      <c r="E223" s="244"/>
      <c r="F223" s="244"/>
      <c r="G223" s="244"/>
      <c r="H223" s="244" t="s">
        <v>34</v>
      </c>
      <c r="I223" s="244"/>
      <c r="J223" s="244"/>
      <c r="K223" s="244"/>
    </row>
    <row r="224" spans="3:11" ht="13.5">
      <c r="C224" s="233"/>
      <c r="D224" s="14" t="s">
        <v>54</v>
      </c>
      <c r="E224" s="24" t="s">
        <v>55</v>
      </c>
      <c r="F224" s="24" t="s">
        <v>56</v>
      </c>
      <c r="G224" s="23" t="s">
        <v>57</v>
      </c>
      <c r="H224" s="14" t="s">
        <v>54</v>
      </c>
      <c r="I224" s="24" t="s">
        <v>55</v>
      </c>
      <c r="J224" s="24" t="s">
        <v>56</v>
      </c>
      <c r="K224" s="23" t="s">
        <v>57</v>
      </c>
    </row>
    <row r="225" spans="3:11" ht="13.5">
      <c r="C225" s="1" t="s">
        <v>0</v>
      </c>
      <c r="D225" s="32">
        <f aca="true" t="shared" si="35" ref="D225:K225">+H178-D178</f>
        <v>0.0058974337262322485</v>
      </c>
      <c r="E225" s="9">
        <f t="shared" si="35"/>
        <v>0.07248060630104655</v>
      </c>
      <c r="F225" s="9">
        <f t="shared" si="35"/>
        <v>-0.012953024460088391</v>
      </c>
      <c r="G225" s="12">
        <f t="shared" si="35"/>
        <v>-0.06542501556719038</v>
      </c>
      <c r="H225" s="32">
        <f t="shared" si="35"/>
        <v>0.013189274630585335</v>
      </c>
      <c r="I225" s="9">
        <f t="shared" si="35"/>
        <v>0.015439761932132007</v>
      </c>
      <c r="J225" s="9">
        <f t="shared" si="35"/>
        <v>-0.0007490639242244274</v>
      </c>
      <c r="K225" s="12">
        <f t="shared" si="35"/>
        <v>-0.027879972638492956</v>
      </c>
    </row>
    <row r="226" spans="3:11" ht="13.5">
      <c r="C226" s="1" t="s">
        <v>1</v>
      </c>
      <c r="D226" s="32">
        <f aca="true" t="shared" si="36" ref="D226:K226">+H179-D179</f>
        <v>0.0015853317605024064</v>
      </c>
      <c r="E226" s="9">
        <f t="shared" si="36"/>
        <v>0.07794973986921866</v>
      </c>
      <c r="F226" s="9">
        <f t="shared" si="36"/>
        <v>-0.016179759575062916</v>
      </c>
      <c r="G226" s="12">
        <f t="shared" si="36"/>
        <v>-0.06335531205465816</v>
      </c>
      <c r="H226" s="32">
        <f t="shared" si="36"/>
        <v>0.00935248824363391</v>
      </c>
      <c r="I226" s="9">
        <f t="shared" si="36"/>
        <v>0.021588183592962565</v>
      </c>
      <c r="J226" s="9">
        <f t="shared" si="36"/>
        <v>0.010408740508288689</v>
      </c>
      <c r="K226" s="12">
        <f t="shared" si="36"/>
        <v>-0.041349412344885206</v>
      </c>
    </row>
    <row r="227" spans="3:11" ht="13.5">
      <c r="C227" s="1" t="s">
        <v>2</v>
      </c>
      <c r="D227" s="185" t="e">
        <f aca="true" t="shared" si="37" ref="D227:K227">+H180-D180</f>
        <v>#DIV/0!</v>
      </c>
      <c r="E227" s="186" t="e">
        <f t="shared" si="37"/>
        <v>#DIV/0!</v>
      </c>
      <c r="F227" s="186" t="e">
        <f t="shared" si="37"/>
        <v>#DIV/0!</v>
      </c>
      <c r="G227" s="187" t="e">
        <f t="shared" si="37"/>
        <v>#DIV/0!</v>
      </c>
      <c r="H227" s="185" t="e">
        <f t="shared" si="37"/>
        <v>#DIV/0!</v>
      </c>
      <c r="I227" s="186" t="e">
        <f t="shared" si="37"/>
        <v>#DIV/0!</v>
      </c>
      <c r="J227" s="186" t="e">
        <f t="shared" si="37"/>
        <v>#DIV/0!</v>
      </c>
      <c r="K227" s="187" t="e">
        <f t="shared" si="37"/>
        <v>#DIV/0!</v>
      </c>
    </row>
    <row r="228" spans="3:11" ht="13.5">
      <c r="C228" s="1" t="s">
        <v>3</v>
      </c>
      <c r="D228" s="32">
        <f aca="true" t="shared" si="38" ref="D228:K228">+H181-D181</f>
        <v>-0.006451184433040463</v>
      </c>
      <c r="E228" s="9">
        <f t="shared" si="38"/>
        <v>0.05729714017191709</v>
      </c>
      <c r="F228" s="9">
        <f t="shared" si="38"/>
        <v>-0.023254830326513848</v>
      </c>
      <c r="G228" s="12">
        <f t="shared" si="38"/>
        <v>-0.02759112541236275</v>
      </c>
      <c r="H228" s="32">
        <f t="shared" si="38"/>
        <v>0.020848341330197362</v>
      </c>
      <c r="I228" s="9">
        <f t="shared" si="38"/>
        <v>-0.01595368632846325</v>
      </c>
      <c r="J228" s="9">
        <f t="shared" si="38"/>
        <v>-0.012899083327399807</v>
      </c>
      <c r="K228" s="12">
        <f t="shared" si="38"/>
        <v>0.008004428325665613</v>
      </c>
    </row>
    <row r="229" spans="3:11" ht="13.5">
      <c r="C229" s="1" t="s">
        <v>4</v>
      </c>
      <c r="D229" s="32">
        <f aca="true" t="shared" si="39" ref="D229:K229">+H182-D182</f>
        <v>0.0006583334915375161</v>
      </c>
      <c r="E229" s="9">
        <f t="shared" si="39"/>
        <v>0.0762589020467129</v>
      </c>
      <c r="F229" s="9">
        <f t="shared" si="39"/>
        <v>-0.011000599542779738</v>
      </c>
      <c r="G229" s="12">
        <f t="shared" si="39"/>
        <v>-0.06591663599547065</v>
      </c>
      <c r="H229" s="32">
        <f t="shared" si="39"/>
        <v>0.016072696861711755</v>
      </c>
      <c r="I229" s="9">
        <f t="shared" si="39"/>
        <v>0.021474935238068704</v>
      </c>
      <c r="J229" s="9">
        <f t="shared" si="39"/>
        <v>-0.005650380161534518</v>
      </c>
      <c r="K229" s="12">
        <f t="shared" si="39"/>
        <v>-0.031897251938245996</v>
      </c>
    </row>
    <row r="230" spans="3:11" ht="13.5">
      <c r="C230" s="1" t="s">
        <v>5</v>
      </c>
      <c r="D230" s="185" t="e">
        <f aca="true" t="shared" si="40" ref="D230:K230">+H183-D183</f>
        <v>#DIV/0!</v>
      </c>
      <c r="E230" s="186" t="e">
        <f t="shared" si="40"/>
        <v>#DIV/0!</v>
      </c>
      <c r="F230" s="186" t="e">
        <f t="shared" si="40"/>
        <v>#DIV/0!</v>
      </c>
      <c r="G230" s="187" t="e">
        <f t="shared" si="40"/>
        <v>#DIV/0!</v>
      </c>
      <c r="H230" s="185" t="e">
        <f t="shared" si="40"/>
        <v>#DIV/0!</v>
      </c>
      <c r="I230" s="186" t="e">
        <f t="shared" si="40"/>
        <v>#DIV/0!</v>
      </c>
      <c r="J230" s="186" t="e">
        <f t="shared" si="40"/>
        <v>#DIV/0!</v>
      </c>
      <c r="K230" s="187" t="e">
        <f t="shared" si="40"/>
        <v>#DIV/0!</v>
      </c>
    </row>
    <row r="231" spans="3:11" ht="13.5">
      <c r="C231" s="1" t="s">
        <v>6</v>
      </c>
      <c r="D231" s="32">
        <f aca="true" t="shared" si="41" ref="D231:K231">+H184-D184</f>
        <v>0.0064167268849868175</v>
      </c>
      <c r="E231" s="9">
        <f t="shared" si="41"/>
        <v>0.08296460019112047</v>
      </c>
      <c r="F231" s="9">
        <f t="shared" si="41"/>
        <v>-0.021948796407088675</v>
      </c>
      <c r="G231" s="12">
        <f t="shared" si="41"/>
        <v>-0.06743253066901861</v>
      </c>
      <c r="H231" s="32">
        <f t="shared" si="41"/>
        <v>-3.520199883025321E-05</v>
      </c>
      <c r="I231" s="9">
        <f t="shared" si="41"/>
        <v>-0.0020894374235889135</v>
      </c>
      <c r="J231" s="9">
        <f t="shared" si="41"/>
        <v>-0.011996242588678166</v>
      </c>
      <c r="K231" s="12">
        <f t="shared" si="41"/>
        <v>0.014120882011097347</v>
      </c>
    </row>
    <row r="232" spans="3:11" ht="13.5">
      <c r="C232" s="1" t="s">
        <v>7</v>
      </c>
      <c r="D232" s="32">
        <f aca="true" t="shared" si="42" ref="D232:K232">+H185-D185</f>
        <v>0.007239312557170197</v>
      </c>
      <c r="E232" s="9">
        <f t="shared" si="42"/>
        <v>0.08053302364785381</v>
      </c>
      <c r="F232" s="9">
        <f t="shared" si="42"/>
        <v>-0.0195875838685967</v>
      </c>
      <c r="G232" s="12">
        <f t="shared" si="42"/>
        <v>-0.06818475233642729</v>
      </c>
      <c r="H232" s="32">
        <f t="shared" si="42"/>
        <v>0.010310457900200853</v>
      </c>
      <c r="I232" s="9">
        <f t="shared" si="42"/>
        <v>0.011052250013137532</v>
      </c>
      <c r="J232" s="9">
        <f t="shared" si="42"/>
        <v>-0.00026118507694292137</v>
      </c>
      <c r="K232" s="12">
        <f t="shared" si="42"/>
        <v>-0.021101522836395492</v>
      </c>
    </row>
    <row r="233" spans="3:11" ht="13.5">
      <c r="C233" s="1" t="s">
        <v>8</v>
      </c>
      <c r="D233" s="32">
        <f aca="true" t="shared" si="43" ref="D233:K233">+H186-D186</f>
        <v>-0.0013349436392914582</v>
      </c>
      <c r="E233" s="9">
        <f t="shared" si="43"/>
        <v>0.0751231884057971</v>
      </c>
      <c r="F233" s="9">
        <f t="shared" si="43"/>
        <v>-0.028165056360708526</v>
      </c>
      <c r="G233" s="12">
        <f t="shared" si="43"/>
        <v>-0.045623188405797155</v>
      </c>
      <c r="H233" s="32">
        <f t="shared" si="43"/>
        <v>0.009130194039193046</v>
      </c>
      <c r="I233" s="9">
        <f t="shared" si="43"/>
        <v>0.013027957605814044</v>
      </c>
      <c r="J233" s="9">
        <f t="shared" si="43"/>
        <v>-0.002986950977345318</v>
      </c>
      <c r="K233" s="12">
        <f t="shared" si="43"/>
        <v>-0.01917120066766176</v>
      </c>
    </row>
    <row r="234" spans="3:11" ht="13.5">
      <c r="C234" s="1" t="s">
        <v>9</v>
      </c>
      <c r="D234" s="32">
        <f aca="true" t="shared" si="44" ref="D234:K234">+H187-D187</f>
        <v>0.0047150683254525705</v>
      </c>
      <c r="E234" s="9">
        <f t="shared" si="44"/>
        <v>0.03407473718037002</v>
      </c>
      <c r="F234" s="9">
        <f t="shared" si="44"/>
        <v>0.014973450244074121</v>
      </c>
      <c r="G234" s="12">
        <f t="shared" si="44"/>
        <v>-0.05376325574989671</v>
      </c>
      <c r="H234" s="32">
        <f t="shared" si="44"/>
        <v>-0.012004610902096119</v>
      </c>
      <c r="I234" s="9">
        <f t="shared" si="44"/>
        <v>0.043226028495186364</v>
      </c>
      <c r="J234" s="9">
        <f t="shared" si="44"/>
        <v>0.0185803324752718</v>
      </c>
      <c r="K234" s="12">
        <f t="shared" si="44"/>
        <v>-0.04980175006836207</v>
      </c>
    </row>
    <row r="235" spans="3:11" ht="13.5">
      <c r="C235" s="1" t="s">
        <v>10</v>
      </c>
      <c r="D235" s="32">
        <f aca="true" t="shared" si="45" ref="D235:K235">+H188-D188</f>
        <v>0.00957237430667382</v>
      </c>
      <c r="E235" s="9">
        <f t="shared" si="45"/>
        <v>0.09149349487513737</v>
      </c>
      <c r="F235" s="9">
        <f t="shared" si="45"/>
        <v>-0.04462847941108809</v>
      </c>
      <c r="G235" s="12">
        <f t="shared" si="45"/>
        <v>-0.0564373897707231</v>
      </c>
      <c r="H235" s="32">
        <f t="shared" si="45"/>
        <v>-0.00417168814313526</v>
      </c>
      <c r="I235" s="9">
        <f t="shared" si="45"/>
        <v>0.03875034764067861</v>
      </c>
      <c r="J235" s="9">
        <f t="shared" si="45"/>
        <v>-0.005438645282902263</v>
      </c>
      <c r="K235" s="12">
        <f t="shared" si="45"/>
        <v>-0.02914001421464113</v>
      </c>
    </row>
    <row r="236" spans="3:11" ht="13.5">
      <c r="C236" s="1" t="s">
        <v>11</v>
      </c>
      <c r="D236" s="32">
        <f aca="true" t="shared" si="46" ref="D236:K236">+H189-D189</f>
        <v>0.012705060518836603</v>
      </c>
      <c r="E236" s="9">
        <f t="shared" si="46"/>
        <v>0.07072632436402215</v>
      </c>
      <c r="F236" s="9">
        <f t="shared" si="46"/>
        <v>-0.014737103773625332</v>
      </c>
      <c r="G236" s="12">
        <f t="shared" si="46"/>
        <v>-0.06869428110923337</v>
      </c>
      <c r="H236" s="32">
        <f t="shared" si="46"/>
        <v>0.011741953290584639</v>
      </c>
      <c r="I236" s="9">
        <f t="shared" si="46"/>
        <v>0.01395317907830522</v>
      </c>
      <c r="J236" s="9">
        <f t="shared" si="46"/>
        <v>0.006069457052197219</v>
      </c>
      <c r="K236" s="12">
        <f t="shared" si="46"/>
        <v>-0.031764589421087175</v>
      </c>
    </row>
    <row r="237" spans="3:11" ht="13.5">
      <c r="C237" s="1" t="s">
        <v>12</v>
      </c>
      <c r="D237" s="32">
        <f aca="true" t="shared" si="47" ref="D237:K237">+H190-D190</f>
        <v>0.004790144030064447</v>
      </c>
      <c r="E237" s="9">
        <f t="shared" si="47"/>
        <v>0.07624284007193788</v>
      </c>
      <c r="F237" s="9">
        <f t="shared" si="47"/>
        <v>-0.03199401317718217</v>
      </c>
      <c r="G237" s="12">
        <f t="shared" si="47"/>
        <v>-0.04903897092482007</v>
      </c>
      <c r="H237" s="32">
        <f t="shared" si="47"/>
        <v>0.007030718667991265</v>
      </c>
      <c r="I237" s="9">
        <f t="shared" si="47"/>
        <v>0.01142647566755331</v>
      </c>
      <c r="J237" s="9">
        <f t="shared" si="47"/>
        <v>0.016249523748482236</v>
      </c>
      <c r="K237" s="12">
        <f t="shared" si="47"/>
        <v>-0.03470671808402681</v>
      </c>
    </row>
    <row r="238" spans="3:11" ht="13.5">
      <c r="C238" s="1" t="s">
        <v>13</v>
      </c>
      <c r="D238" s="32">
        <f aca="true" t="shared" si="48" ref="D238:K238">+H191-D191</f>
        <v>0.010370507617435909</v>
      </c>
      <c r="E238" s="9">
        <f t="shared" si="48"/>
        <v>0.08997280398248361</v>
      </c>
      <c r="F238" s="9">
        <f t="shared" si="48"/>
        <v>-0.01770666163370596</v>
      </c>
      <c r="G238" s="12">
        <f t="shared" si="48"/>
        <v>-0.08263664996621356</v>
      </c>
      <c r="H238" s="32">
        <f t="shared" si="48"/>
        <v>0.027084321588811855</v>
      </c>
      <c r="I238" s="9">
        <f t="shared" si="48"/>
        <v>0.004351644228857782</v>
      </c>
      <c r="J238" s="9">
        <f t="shared" si="48"/>
        <v>0.010945824301560159</v>
      </c>
      <c r="K238" s="12">
        <f t="shared" si="48"/>
        <v>-0.04238179011922982</v>
      </c>
    </row>
    <row r="239" spans="3:11" ht="13.5">
      <c r="C239" s="1" t="s">
        <v>14</v>
      </c>
      <c r="D239" s="32">
        <f aca="true" t="shared" si="49" ref="D239:K239">+H192-D192</f>
        <v>0.004375234327528454</v>
      </c>
      <c r="E239" s="9">
        <f t="shared" si="49"/>
        <v>0.08035630712743538</v>
      </c>
      <c r="F239" s="9">
        <f t="shared" si="49"/>
        <v>-0.02934931285472339</v>
      </c>
      <c r="G239" s="12">
        <f t="shared" si="49"/>
        <v>-0.055382228600240446</v>
      </c>
      <c r="H239" s="32">
        <f t="shared" si="49"/>
        <v>0.02102450685859658</v>
      </c>
      <c r="I239" s="9">
        <f t="shared" si="49"/>
        <v>0.01308055175587744</v>
      </c>
      <c r="J239" s="9">
        <f t="shared" si="49"/>
        <v>-0.0018047760888741105</v>
      </c>
      <c r="K239" s="12">
        <f t="shared" si="49"/>
        <v>-0.032300282525599855</v>
      </c>
    </row>
    <row r="240" spans="3:11" ht="13.5">
      <c r="C240" s="1" t="s">
        <v>15</v>
      </c>
      <c r="D240" s="32">
        <f aca="true" t="shared" si="50" ref="D240:K240">+H193-D193</f>
        <v>0.007107490681533518</v>
      </c>
      <c r="E240" s="9">
        <f t="shared" si="50"/>
        <v>0.07053262910283664</v>
      </c>
      <c r="F240" s="9">
        <f t="shared" si="50"/>
        <v>-0.02255144754432488</v>
      </c>
      <c r="G240" s="12">
        <f t="shared" si="50"/>
        <v>-0.05508867224004521</v>
      </c>
      <c r="H240" s="32">
        <f t="shared" si="50"/>
        <v>-0.00020615509086385764</v>
      </c>
      <c r="I240" s="9">
        <f t="shared" si="50"/>
        <v>-0.0019576398520573246</v>
      </c>
      <c r="J240" s="9">
        <f t="shared" si="50"/>
        <v>0.013775716597318535</v>
      </c>
      <c r="K240" s="12">
        <f t="shared" si="50"/>
        <v>-0.011611921654397395</v>
      </c>
    </row>
    <row r="241" spans="3:11" ht="13.5">
      <c r="C241" s="1" t="s">
        <v>16</v>
      </c>
      <c r="D241" s="32">
        <f aca="true" t="shared" si="51" ref="D241:K241">+H194-D194</f>
        <v>0.04053975337849949</v>
      </c>
      <c r="E241" s="9">
        <f t="shared" si="51"/>
        <v>0.08489152059361223</v>
      </c>
      <c r="F241" s="9">
        <f t="shared" si="51"/>
        <v>-0.012084632756210328</v>
      </c>
      <c r="G241" s="12">
        <f t="shared" si="51"/>
        <v>-0.11334664121590132</v>
      </c>
      <c r="H241" s="32">
        <f t="shared" si="51"/>
        <v>-0.02876225490196077</v>
      </c>
      <c r="I241" s="9">
        <f t="shared" si="51"/>
        <v>0.007904411764705882</v>
      </c>
      <c r="J241" s="9">
        <f t="shared" si="51"/>
        <v>-0.011151960784313741</v>
      </c>
      <c r="K241" s="12">
        <f t="shared" si="51"/>
        <v>0.03200980392156866</v>
      </c>
    </row>
    <row r="242" spans="3:11" ht="13.5">
      <c r="C242" s="1"/>
      <c r="D242" s="32"/>
      <c r="E242" s="9"/>
      <c r="F242" s="9"/>
      <c r="G242" s="12"/>
      <c r="H242" s="32"/>
      <c r="I242" s="9"/>
      <c r="J242" s="9"/>
      <c r="K242" s="12"/>
    </row>
    <row r="243" spans="3:11" ht="13.5">
      <c r="C243" s="1" t="s">
        <v>17</v>
      </c>
      <c r="D243" s="32">
        <f aca="true" t="shared" si="52" ref="D243:K243">+H196-D196</f>
        <v>0.005831786857411592</v>
      </c>
      <c r="E243" s="9">
        <f t="shared" si="52"/>
        <v>0.07418740433251773</v>
      </c>
      <c r="F243" s="9">
        <f t="shared" si="52"/>
        <v>-0.017248104825669172</v>
      </c>
      <c r="G243" s="12">
        <f t="shared" si="52"/>
        <v>-0.06277108636426021</v>
      </c>
      <c r="H243" s="32">
        <f t="shared" si="52"/>
        <v>0.01089836346276088</v>
      </c>
      <c r="I243" s="9">
        <f t="shared" si="52"/>
        <v>0.011127358483501243</v>
      </c>
      <c r="J243" s="9">
        <f t="shared" si="52"/>
        <v>-0.0008690885889055672</v>
      </c>
      <c r="K243" s="12">
        <f t="shared" si="52"/>
        <v>-0.021156633357356514</v>
      </c>
    </row>
    <row r="261" spans="3:11" ht="13.5">
      <c r="C261" s="233"/>
      <c r="D261" s="244" t="s">
        <v>35</v>
      </c>
      <c r="E261" s="244"/>
      <c r="F261" s="244"/>
      <c r="G261" s="244"/>
      <c r="H261" s="244" t="s">
        <v>36</v>
      </c>
      <c r="I261" s="244"/>
      <c r="J261" s="244"/>
      <c r="K261" s="244"/>
    </row>
    <row r="262" spans="3:11" ht="13.5">
      <c r="C262" s="233"/>
      <c r="D262" s="14" t="s">
        <v>54</v>
      </c>
      <c r="E262" s="24" t="s">
        <v>55</v>
      </c>
      <c r="F262" s="24" t="s">
        <v>56</v>
      </c>
      <c r="G262" s="23" t="s">
        <v>57</v>
      </c>
      <c r="H262" s="14" t="s">
        <v>54</v>
      </c>
      <c r="I262" s="24" t="s">
        <v>55</v>
      </c>
      <c r="J262" s="24" t="s">
        <v>56</v>
      </c>
      <c r="K262" s="23" t="s">
        <v>57</v>
      </c>
    </row>
    <row r="263" spans="3:11" ht="13.5">
      <c r="C263" s="1" t="s">
        <v>0</v>
      </c>
      <c r="D263" s="32">
        <f aca="true" t="shared" si="53" ref="D263:D279">+D201-L178</f>
        <v>-0.0025328067443731728</v>
      </c>
      <c r="E263" s="9">
        <f aca="true" t="shared" si="54" ref="E263:E279">+E201-M178</f>
        <v>0.0047053119083491635</v>
      </c>
      <c r="F263" s="9">
        <f aca="true" t="shared" si="55" ref="F263:F279">+F201-N178</f>
        <v>0.004612812123733698</v>
      </c>
      <c r="G263" s="12">
        <f aca="true" t="shared" si="56" ref="G263:G279">+G201-O178</f>
        <v>-0.006785317287709647</v>
      </c>
      <c r="H263" s="32">
        <f aca="true" t="shared" si="57" ref="H263:H279">+H201-D201</f>
        <v>0.0032071907308119374</v>
      </c>
      <c r="I263" s="9">
        <f aca="true" t="shared" si="58" ref="I263:I279">+I201-E201</f>
        <v>0.0034601512172135473</v>
      </c>
      <c r="J263" s="9">
        <f aca="true" t="shared" si="59" ref="J263:J279">+J201-F201</f>
        <v>-0.0024008559607431174</v>
      </c>
      <c r="K263" s="12">
        <f aca="true" t="shared" si="60" ref="K263:K279">+K201-G201</f>
        <v>-0.0042664859872823535</v>
      </c>
    </row>
    <row r="264" spans="3:11" ht="13.5">
      <c r="C264" s="1" t="s">
        <v>1</v>
      </c>
      <c r="D264" s="32">
        <f t="shared" si="53"/>
        <v>0.004140896004859812</v>
      </c>
      <c r="E264" s="9">
        <f t="shared" si="54"/>
        <v>0.00024082467579816802</v>
      </c>
      <c r="F264" s="9">
        <f t="shared" si="55"/>
        <v>0.0007472144109924583</v>
      </c>
      <c r="G264" s="12">
        <f t="shared" si="56"/>
        <v>-0.005128935091650411</v>
      </c>
      <c r="H264" s="32">
        <f t="shared" si="57"/>
        <v>-0.0061266956807404516</v>
      </c>
      <c r="I264" s="9">
        <f t="shared" si="58"/>
        <v>0.0029046084447351683</v>
      </c>
      <c r="J264" s="9">
        <f t="shared" si="59"/>
        <v>-0.006433926285294614</v>
      </c>
      <c r="K264" s="12">
        <f t="shared" si="60"/>
        <v>0.009656013521299855</v>
      </c>
    </row>
    <row r="265" spans="3:11" ht="13.5">
      <c r="C265" s="1" t="s">
        <v>2</v>
      </c>
      <c r="D265" s="185" t="e">
        <f t="shared" si="53"/>
        <v>#DIV/0!</v>
      </c>
      <c r="E265" s="186" t="e">
        <f t="shared" si="54"/>
        <v>#DIV/0!</v>
      </c>
      <c r="F265" s="186" t="e">
        <f t="shared" si="55"/>
        <v>#DIV/0!</v>
      </c>
      <c r="G265" s="187" t="e">
        <f t="shared" si="56"/>
        <v>#DIV/0!</v>
      </c>
      <c r="H265" s="185" t="e">
        <f t="shared" si="57"/>
        <v>#DIV/0!</v>
      </c>
      <c r="I265" s="186" t="e">
        <f t="shared" si="58"/>
        <v>#DIV/0!</v>
      </c>
      <c r="J265" s="186" t="e">
        <f t="shared" si="59"/>
        <v>#DIV/0!</v>
      </c>
      <c r="K265" s="187" t="e">
        <f t="shared" si="60"/>
        <v>#DIV/0!</v>
      </c>
    </row>
    <row r="266" spans="3:11" ht="13.5">
      <c r="C266" s="1" t="s">
        <v>3</v>
      </c>
      <c r="D266" s="32">
        <f t="shared" si="53"/>
        <v>-0.02084161207756713</v>
      </c>
      <c r="E266" s="9">
        <f t="shared" si="54"/>
        <v>0.025252700533599418</v>
      </c>
      <c r="F266" s="9">
        <f t="shared" si="55"/>
        <v>0.010978265585007169</v>
      </c>
      <c r="G266" s="12">
        <f t="shared" si="56"/>
        <v>-0.01538935404103936</v>
      </c>
      <c r="H266" s="32">
        <f t="shared" si="57"/>
        <v>-0.0028331463533477486</v>
      </c>
      <c r="I266" s="9">
        <f t="shared" si="58"/>
        <v>-0.001132021946479489</v>
      </c>
      <c r="J266" s="9">
        <f t="shared" si="59"/>
        <v>-0.0001673802014515724</v>
      </c>
      <c r="K266" s="12">
        <f t="shared" si="60"/>
        <v>0.004132548501278754</v>
      </c>
    </row>
    <row r="267" spans="3:11" ht="13.5">
      <c r="C267" s="1" t="s">
        <v>4</v>
      </c>
      <c r="D267" s="32">
        <f t="shared" si="53"/>
        <v>-0.014437494369151954</v>
      </c>
      <c r="E267" s="9">
        <f t="shared" si="54"/>
        <v>-0.004871677231841037</v>
      </c>
      <c r="F267" s="9">
        <f t="shared" si="55"/>
        <v>-0.008721473839931729</v>
      </c>
      <c r="G267" s="12">
        <f t="shared" si="56"/>
        <v>0.028030645440924762</v>
      </c>
      <c r="H267" s="32">
        <f t="shared" si="57"/>
        <v>0.00966993698427654</v>
      </c>
      <c r="I267" s="9">
        <f t="shared" si="58"/>
        <v>-0.0064859476342931655</v>
      </c>
      <c r="J267" s="9">
        <f t="shared" si="59"/>
        <v>0.0018636747869918563</v>
      </c>
      <c r="K267" s="12">
        <f t="shared" si="60"/>
        <v>-0.005047664136975216</v>
      </c>
    </row>
    <row r="268" spans="3:11" ht="13.5">
      <c r="C268" s="1" t="s">
        <v>5</v>
      </c>
      <c r="D268" s="185" t="e">
        <f t="shared" si="53"/>
        <v>#DIV/0!</v>
      </c>
      <c r="E268" s="186" t="e">
        <f t="shared" si="54"/>
        <v>#DIV/0!</v>
      </c>
      <c r="F268" s="186" t="e">
        <f t="shared" si="55"/>
        <v>#DIV/0!</v>
      </c>
      <c r="G268" s="187" t="e">
        <f t="shared" si="56"/>
        <v>#DIV/0!</v>
      </c>
      <c r="H268" s="185">
        <f t="shared" si="57"/>
        <v>-0.0030793408384530985</v>
      </c>
      <c r="I268" s="186">
        <f t="shared" si="58"/>
        <v>-0.010582358998788066</v>
      </c>
      <c r="J268" s="186">
        <f t="shared" si="59"/>
        <v>0.005417510233723541</v>
      </c>
      <c r="K268" s="187">
        <f t="shared" si="60"/>
        <v>0.008244189603517582</v>
      </c>
    </row>
    <row r="269" spans="3:11" ht="13.5">
      <c r="C269" s="1" t="s">
        <v>6</v>
      </c>
      <c r="D269" s="32">
        <f t="shared" si="53"/>
        <v>0.01065142089032875</v>
      </c>
      <c r="E269" s="9">
        <f t="shared" si="54"/>
        <v>0.009326080657138663</v>
      </c>
      <c r="F269" s="9">
        <f t="shared" si="55"/>
        <v>0.0018404380179124213</v>
      </c>
      <c r="G269" s="12">
        <f t="shared" si="56"/>
        <v>-0.021817939565379862</v>
      </c>
      <c r="H269" s="32">
        <f t="shared" si="57"/>
        <v>-0.006191935176159374</v>
      </c>
      <c r="I269" s="9">
        <f t="shared" si="58"/>
        <v>0.0004538845130416802</v>
      </c>
      <c r="J269" s="9">
        <f t="shared" si="59"/>
        <v>-0.0012654491547317154</v>
      </c>
      <c r="K269" s="12">
        <f t="shared" si="60"/>
        <v>0.0070034998178494234</v>
      </c>
    </row>
    <row r="270" spans="3:11" ht="13.5">
      <c r="C270" s="1" t="s">
        <v>7</v>
      </c>
      <c r="D270" s="32">
        <f t="shared" si="53"/>
        <v>-0.006383932290489475</v>
      </c>
      <c r="E270" s="9">
        <f t="shared" si="54"/>
        <v>0.010423173847358191</v>
      </c>
      <c r="F270" s="9">
        <f t="shared" si="55"/>
        <v>-0.005576226384182023</v>
      </c>
      <c r="G270" s="12">
        <f t="shared" si="56"/>
        <v>0.0015369848273132924</v>
      </c>
      <c r="H270" s="32">
        <f t="shared" si="57"/>
        <v>0.004188672033057672</v>
      </c>
      <c r="I270" s="9">
        <f t="shared" si="58"/>
        <v>0.0014768481132700628</v>
      </c>
      <c r="J270" s="9">
        <f t="shared" si="59"/>
        <v>0.003864058467445239</v>
      </c>
      <c r="K270" s="12">
        <f t="shared" si="60"/>
        <v>-0.00952957861377296</v>
      </c>
    </row>
    <row r="271" spans="3:11" ht="13.5">
      <c r="C271" s="1" t="s">
        <v>8</v>
      </c>
      <c r="D271" s="32">
        <f t="shared" si="53"/>
        <v>-0.004847213501927267</v>
      </c>
      <c r="E271" s="9">
        <f t="shared" si="54"/>
        <v>0.00722418426234242</v>
      </c>
      <c r="F271" s="9">
        <f t="shared" si="55"/>
        <v>0.0032322001716884874</v>
      </c>
      <c r="G271" s="12">
        <f t="shared" si="56"/>
        <v>-0.005609170932103669</v>
      </c>
      <c r="H271" s="32">
        <f t="shared" si="57"/>
        <v>0.0039059770144152517</v>
      </c>
      <c r="I271" s="9">
        <f t="shared" si="58"/>
        <v>-0.00036292192651982136</v>
      </c>
      <c r="J271" s="9">
        <f t="shared" si="59"/>
        <v>0.0009073048162995534</v>
      </c>
      <c r="K271" s="12">
        <f t="shared" si="60"/>
        <v>-0.004450359904194956</v>
      </c>
    </row>
    <row r="272" spans="3:11" ht="13.5">
      <c r="C272" s="1" t="s">
        <v>9</v>
      </c>
      <c r="D272" s="32">
        <f t="shared" si="53"/>
        <v>-0.0016604479715029707</v>
      </c>
      <c r="E272" s="9">
        <f t="shared" si="54"/>
        <v>0.017730608380020524</v>
      </c>
      <c r="F272" s="9">
        <f t="shared" si="55"/>
        <v>0.020706564011227474</v>
      </c>
      <c r="G272" s="12">
        <f t="shared" si="56"/>
        <v>-0.036776724419745</v>
      </c>
      <c r="H272" s="32">
        <f t="shared" si="57"/>
        <v>-0.017427678889183895</v>
      </c>
      <c r="I272" s="9">
        <f t="shared" si="58"/>
        <v>0.023919490687650757</v>
      </c>
      <c r="J272" s="9">
        <f t="shared" si="59"/>
        <v>-0.018148489179372174</v>
      </c>
      <c r="K272" s="12">
        <f t="shared" si="60"/>
        <v>0.011656677380905311</v>
      </c>
    </row>
    <row r="273" spans="3:11" ht="13.5">
      <c r="C273" s="1" t="s">
        <v>10</v>
      </c>
      <c r="D273" s="32">
        <f t="shared" si="53"/>
        <v>-0.006478043170982967</v>
      </c>
      <c r="E273" s="9">
        <f t="shared" si="54"/>
        <v>-0.007512996813684392</v>
      </c>
      <c r="F273" s="9">
        <f t="shared" si="55"/>
        <v>-0.0014518099710117138</v>
      </c>
      <c r="G273" s="12">
        <f t="shared" si="56"/>
        <v>0.015442849955679072</v>
      </c>
      <c r="H273" s="32">
        <f t="shared" si="57"/>
        <v>-0.010479890790717206</v>
      </c>
      <c r="I273" s="9">
        <f t="shared" si="58"/>
        <v>-0.01829255486716372</v>
      </c>
      <c r="J273" s="9">
        <f t="shared" si="59"/>
        <v>0.017856767825265144</v>
      </c>
      <c r="K273" s="12">
        <f t="shared" si="60"/>
        <v>0.010915677832615822</v>
      </c>
    </row>
    <row r="274" spans="3:11" ht="13.5">
      <c r="C274" s="1" t="s">
        <v>11</v>
      </c>
      <c r="D274" s="32">
        <f t="shared" si="53"/>
        <v>-0.0011847426985017728</v>
      </c>
      <c r="E274" s="9">
        <f t="shared" si="54"/>
        <v>0.011758355055653896</v>
      </c>
      <c r="F274" s="9">
        <f t="shared" si="55"/>
        <v>0.004810201167616615</v>
      </c>
      <c r="G274" s="12">
        <f t="shared" si="56"/>
        <v>-0.015383813524768641</v>
      </c>
      <c r="H274" s="32">
        <f t="shared" si="57"/>
        <v>0.002868624808509579</v>
      </c>
      <c r="I274" s="9">
        <f t="shared" si="58"/>
        <v>0.006477128802647281</v>
      </c>
      <c r="J274" s="9">
        <f t="shared" si="59"/>
        <v>0.0007597137593330361</v>
      </c>
      <c r="K274" s="12">
        <f t="shared" si="60"/>
        <v>-0.010105467370489896</v>
      </c>
    </row>
    <row r="275" spans="3:11" ht="13.5">
      <c r="C275" s="1" t="s">
        <v>12</v>
      </c>
      <c r="D275" s="32">
        <f t="shared" si="53"/>
        <v>-0.0002822260616427985</v>
      </c>
      <c r="E275" s="9">
        <f t="shared" si="54"/>
        <v>0.004813601863551564</v>
      </c>
      <c r="F275" s="9">
        <f t="shared" si="55"/>
        <v>-0.003959760580612093</v>
      </c>
      <c r="G275" s="12">
        <f t="shared" si="56"/>
        <v>-0.0005716152212967285</v>
      </c>
      <c r="H275" s="32">
        <f t="shared" si="57"/>
        <v>0.015107751413483916</v>
      </c>
      <c r="I275" s="9">
        <f t="shared" si="58"/>
        <v>-0.00018664986817851226</v>
      </c>
      <c r="J275" s="9">
        <f t="shared" si="59"/>
        <v>-0.009265610539495872</v>
      </c>
      <c r="K275" s="12">
        <f t="shared" si="60"/>
        <v>-0.0056554910058094765</v>
      </c>
    </row>
    <row r="276" spans="3:11" ht="13.5">
      <c r="C276" s="1" t="s">
        <v>13</v>
      </c>
      <c r="D276" s="32">
        <f t="shared" si="53"/>
        <v>0.003900124482451861</v>
      </c>
      <c r="E276" s="9">
        <f t="shared" si="54"/>
        <v>0.026133987173377893</v>
      </c>
      <c r="F276" s="9">
        <f t="shared" si="55"/>
        <v>-0.011568696504854273</v>
      </c>
      <c r="G276" s="12">
        <f t="shared" si="56"/>
        <v>-0.01846541515097544</v>
      </c>
      <c r="H276" s="32">
        <f t="shared" si="57"/>
        <v>-0.009764436561346818</v>
      </c>
      <c r="I276" s="9">
        <f t="shared" si="58"/>
        <v>-0.004739680504569355</v>
      </c>
      <c r="J276" s="9">
        <f t="shared" si="59"/>
        <v>0.008477284509234045</v>
      </c>
      <c r="K276" s="12">
        <f t="shared" si="60"/>
        <v>0.006026832556682127</v>
      </c>
    </row>
    <row r="277" spans="3:11" ht="13.5">
      <c r="C277" s="1" t="s">
        <v>14</v>
      </c>
      <c r="D277" s="32">
        <f t="shared" si="53"/>
        <v>-0.003914672582412404</v>
      </c>
      <c r="E277" s="9">
        <f t="shared" si="54"/>
        <v>0.0024307763063562693</v>
      </c>
      <c r="F277" s="9">
        <f t="shared" si="55"/>
        <v>0.0046488427773343916</v>
      </c>
      <c r="G277" s="12">
        <f t="shared" si="56"/>
        <v>-0.0031649465012782985</v>
      </c>
      <c r="H277" s="32">
        <f t="shared" si="57"/>
        <v>0.003135799650768323</v>
      </c>
      <c r="I277" s="9">
        <f t="shared" si="58"/>
        <v>-0.0028174110709853484</v>
      </c>
      <c r="J277" s="9">
        <f t="shared" si="59"/>
        <v>0.008081387018197453</v>
      </c>
      <c r="K277" s="12">
        <f t="shared" si="60"/>
        <v>-0.008399775597980386</v>
      </c>
    </row>
    <row r="278" spans="3:11" ht="13.5">
      <c r="C278" s="1" t="s">
        <v>15</v>
      </c>
      <c r="D278" s="32">
        <f t="shared" si="53"/>
        <v>-2.0016653855980948E-05</v>
      </c>
      <c r="E278" s="9">
        <f t="shared" si="54"/>
        <v>0.012561880055634855</v>
      </c>
      <c r="F278" s="9">
        <f t="shared" si="55"/>
        <v>0.0013582729402291382</v>
      </c>
      <c r="G278" s="12">
        <f t="shared" si="56"/>
        <v>-0.013900136342007985</v>
      </c>
      <c r="H278" s="32">
        <f t="shared" si="57"/>
        <v>0.003782042134875263</v>
      </c>
      <c r="I278" s="9">
        <f t="shared" si="58"/>
        <v>-0.008112684230659</v>
      </c>
      <c r="J278" s="9">
        <f t="shared" si="59"/>
        <v>0.004003280807635068</v>
      </c>
      <c r="K278" s="12">
        <f t="shared" si="60"/>
        <v>0.00032736128814864207</v>
      </c>
    </row>
    <row r="279" spans="3:11" ht="13.5">
      <c r="C279" s="1" t="s">
        <v>16</v>
      </c>
      <c r="D279" s="32">
        <f t="shared" si="53"/>
        <v>0.010119949494949487</v>
      </c>
      <c r="E279" s="9">
        <f t="shared" si="54"/>
        <v>-0.004766414141414155</v>
      </c>
      <c r="F279" s="9">
        <f t="shared" si="55"/>
        <v>0.009406565656565669</v>
      </c>
      <c r="G279" s="12">
        <f t="shared" si="56"/>
        <v>-0.014760101010101001</v>
      </c>
      <c r="H279" s="32">
        <f t="shared" si="57"/>
        <v>-0.002636660724896045</v>
      </c>
      <c r="I279" s="9">
        <f t="shared" si="58"/>
        <v>0.026106654783125377</v>
      </c>
      <c r="J279" s="9">
        <f t="shared" si="59"/>
        <v>-0.019867795603089725</v>
      </c>
      <c r="K279" s="12">
        <f t="shared" si="60"/>
        <v>-0.003602198455139649</v>
      </c>
    </row>
    <row r="280" spans="3:11" ht="13.5">
      <c r="C280" s="1"/>
      <c r="D280" s="32"/>
      <c r="E280" s="9"/>
      <c r="F280" s="9"/>
      <c r="G280" s="12"/>
      <c r="H280" s="32"/>
      <c r="I280" s="9"/>
      <c r="J280" s="9"/>
      <c r="K280" s="12"/>
    </row>
    <row r="281" spans="3:11" ht="13.5">
      <c r="C281" s="1" t="s">
        <v>17</v>
      </c>
      <c r="D281" s="32">
        <f>+D219-L196</f>
        <v>-0.0035862145067738493</v>
      </c>
      <c r="E281" s="9">
        <f>+E219-M196</f>
        <v>0.008105480879393112</v>
      </c>
      <c r="F281" s="9">
        <f>+F219-N196</f>
        <v>0.0028007339863688613</v>
      </c>
      <c r="G281" s="12">
        <f>+G219-O196</f>
        <v>-0.007320000358988166</v>
      </c>
      <c r="H281" s="32">
        <f>+H219-D219</f>
        <v>-0.001482712640828443</v>
      </c>
      <c r="I281" s="9">
        <f>+I219-E219</f>
        <v>0.0018379687319284022</v>
      </c>
      <c r="J281" s="9">
        <f>+J219-F219</f>
        <v>-0.00015928577725148052</v>
      </c>
      <c r="K281" s="12">
        <f>+K219-G219</f>
        <v>-0.000195970313848437</v>
      </c>
    </row>
  </sheetData>
  <sheetProtection/>
  <mergeCells count="43">
    <mergeCell ref="J61:K61"/>
    <mergeCell ref="F61:G61"/>
    <mergeCell ref="C199:C200"/>
    <mergeCell ref="D199:G199"/>
    <mergeCell ref="H199:K199"/>
    <mergeCell ref="C175:H175"/>
    <mergeCell ref="C261:C262"/>
    <mergeCell ref="D261:G261"/>
    <mergeCell ref="H261:K261"/>
    <mergeCell ref="C222:H222"/>
    <mergeCell ref="C223:C224"/>
    <mergeCell ref="D223:G223"/>
    <mergeCell ref="H223:K223"/>
    <mergeCell ref="C3:E3"/>
    <mergeCell ref="D5:E5"/>
    <mergeCell ref="F5:G5"/>
    <mergeCell ref="H5:I5"/>
    <mergeCell ref="J5:K5"/>
    <mergeCell ref="C61:C62"/>
    <mergeCell ref="C60:H60"/>
    <mergeCell ref="C33:D33"/>
    <mergeCell ref="H61:I61"/>
    <mergeCell ref="C4:H4"/>
    <mergeCell ref="L176:O176"/>
    <mergeCell ref="L61:M61"/>
    <mergeCell ref="L112:O112"/>
    <mergeCell ref="H112:K112"/>
    <mergeCell ref="C111:H111"/>
    <mergeCell ref="N61:O61"/>
    <mergeCell ref="D135:G135"/>
    <mergeCell ref="C176:C177"/>
    <mergeCell ref="D176:G176"/>
    <mergeCell ref="H176:K176"/>
    <mergeCell ref="J51:O53"/>
    <mergeCell ref="N5:N6"/>
    <mergeCell ref="L5:M5"/>
    <mergeCell ref="C135:C136"/>
    <mergeCell ref="H135:K135"/>
    <mergeCell ref="C5:C6"/>
    <mergeCell ref="D112:G112"/>
    <mergeCell ref="C112:C113"/>
    <mergeCell ref="C89:D89"/>
    <mergeCell ref="D61:E61"/>
  </mergeCells>
  <printOptions/>
  <pageMargins left="0.7" right="0.7" top="0.75" bottom="0.75" header="0.3" footer="0.3"/>
  <pageSetup fitToHeight="0"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C5:P350"/>
  <sheetViews>
    <sheetView zoomScalePageLayoutView="0" workbookViewId="0" topLeftCell="B301">
      <selection activeCell="M303" sqref="M303"/>
    </sheetView>
  </sheetViews>
  <sheetFormatPr defaultColWidth="9.140625" defaultRowHeight="15"/>
  <cols>
    <col min="4" max="4" width="9.00390625" style="0" customWidth="1"/>
    <col min="6" max="6" width="9.421875" style="0" bestFit="1" customWidth="1"/>
    <col min="15" max="15" width="9.00390625" style="0" customWidth="1"/>
  </cols>
  <sheetData>
    <row r="5" spans="3:8" ht="13.5">
      <c r="C5" s="232" t="s">
        <v>68</v>
      </c>
      <c r="D5" s="232"/>
      <c r="E5" s="232"/>
      <c r="F5" s="232"/>
      <c r="G5" s="232"/>
      <c r="H5" s="232"/>
    </row>
    <row r="6" spans="3:5" ht="13.5">
      <c r="C6" s="232" t="s">
        <v>96</v>
      </c>
      <c r="D6" s="232"/>
      <c r="E6" s="232"/>
    </row>
    <row r="7" spans="3:4" ht="13.5">
      <c r="C7" s="257" t="s">
        <v>81</v>
      </c>
      <c r="D7" s="257"/>
    </row>
    <row r="8" spans="3:14" ht="13.5">
      <c r="C8" s="233"/>
      <c r="D8" s="276" t="s">
        <v>69</v>
      </c>
      <c r="E8" s="245" t="s">
        <v>78</v>
      </c>
      <c r="F8" s="288"/>
      <c r="G8" s="288"/>
      <c r="H8" s="288"/>
      <c r="I8" s="288"/>
      <c r="J8" s="288"/>
      <c r="K8" s="288"/>
      <c r="L8" s="288"/>
      <c r="M8" s="292"/>
      <c r="N8" s="276" t="s">
        <v>79</v>
      </c>
    </row>
    <row r="9" spans="3:14" ht="13.5">
      <c r="C9" s="233"/>
      <c r="D9" s="276"/>
      <c r="E9" s="17" t="s">
        <v>70</v>
      </c>
      <c r="F9" s="37" t="s">
        <v>71</v>
      </c>
      <c r="G9" s="37" t="s">
        <v>72</v>
      </c>
      <c r="H9" s="37" t="s">
        <v>73</v>
      </c>
      <c r="I9" s="37" t="s">
        <v>74</v>
      </c>
      <c r="J9" s="37" t="s">
        <v>75</v>
      </c>
      <c r="K9" s="37" t="s">
        <v>76</v>
      </c>
      <c r="L9" s="38" t="s">
        <v>77</v>
      </c>
      <c r="M9" s="18" t="s">
        <v>80</v>
      </c>
      <c r="N9" s="276"/>
    </row>
    <row r="10" spans="3:14" ht="13.5">
      <c r="C10" s="1" t="s">
        <v>0</v>
      </c>
      <c r="D10" s="4">
        <v>29130</v>
      </c>
      <c r="E10" s="6"/>
      <c r="F10" s="8"/>
      <c r="G10" s="8"/>
      <c r="H10" s="8"/>
      <c r="I10" s="8"/>
      <c r="J10" s="8"/>
      <c r="K10" s="8">
        <v>1382</v>
      </c>
      <c r="L10" s="36"/>
      <c r="M10" s="16">
        <f>SUM(E10:L10)</f>
        <v>1382</v>
      </c>
      <c r="N10" s="183">
        <f>+M10/'１．被保険者数'!I8</f>
        <v>0.3664810395120658</v>
      </c>
    </row>
    <row r="11" spans="3:15" ht="13.5">
      <c r="C11" s="1" t="s">
        <v>1</v>
      </c>
      <c r="D11" s="4">
        <v>3528</v>
      </c>
      <c r="E11" s="6"/>
      <c r="F11" s="8"/>
      <c r="G11" s="8"/>
      <c r="H11" s="8"/>
      <c r="I11" s="8"/>
      <c r="J11" s="8"/>
      <c r="K11" s="8"/>
      <c r="L11" s="36">
        <v>194</v>
      </c>
      <c r="M11" s="16">
        <f aca="true" t="shared" si="0" ref="M11:M26">SUM(E11:L11)</f>
        <v>194</v>
      </c>
      <c r="N11" s="183">
        <f>+M11/'１．被保険者数'!I9</f>
        <v>0.6807017543859649</v>
      </c>
      <c r="O11" s="135" t="s">
        <v>351</v>
      </c>
    </row>
    <row r="12" spans="3:14" ht="13.5">
      <c r="C12" s="1" t="s">
        <v>2</v>
      </c>
      <c r="D12" s="4">
        <v>9772</v>
      </c>
      <c r="E12" s="6"/>
      <c r="F12" s="8"/>
      <c r="G12" s="8"/>
      <c r="H12" s="8"/>
      <c r="I12" s="8"/>
      <c r="J12" s="8"/>
      <c r="K12" s="8"/>
      <c r="L12" s="36"/>
      <c r="M12" s="16">
        <f t="shared" si="0"/>
        <v>0</v>
      </c>
      <c r="N12" s="183">
        <f>+M12/'１．被保険者数'!I10</f>
        <v>0</v>
      </c>
    </row>
    <row r="13" spans="3:14" ht="13.5">
      <c r="C13" s="1" t="s">
        <v>3</v>
      </c>
      <c r="D13" s="4">
        <v>4289</v>
      </c>
      <c r="E13" s="6"/>
      <c r="F13" s="8">
        <v>15</v>
      </c>
      <c r="G13" s="8">
        <v>5</v>
      </c>
      <c r="H13" s="8">
        <v>39</v>
      </c>
      <c r="I13" s="8"/>
      <c r="J13" s="8"/>
      <c r="K13" s="8">
        <v>39</v>
      </c>
      <c r="L13" s="36"/>
      <c r="M13" s="16">
        <f t="shared" si="0"/>
        <v>98</v>
      </c>
      <c r="N13" s="5">
        <f>+M13/'１．被保険者数'!I11</f>
        <v>0.5268817204301075</v>
      </c>
    </row>
    <row r="14" spans="3:14" ht="13.5">
      <c r="C14" s="1" t="s">
        <v>4</v>
      </c>
      <c r="D14" s="4">
        <v>3170</v>
      </c>
      <c r="E14" s="6"/>
      <c r="F14" s="8">
        <v>8</v>
      </c>
      <c r="G14" s="8"/>
      <c r="H14" s="8">
        <v>3</v>
      </c>
      <c r="I14" s="8"/>
      <c r="J14" s="8"/>
      <c r="K14" s="8">
        <v>7</v>
      </c>
      <c r="L14" s="36"/>
      <c r="M14" s="16">
        <f t="shared" si="0"/>
        <v>18</v>
      </c>
      <c r="N14" s="5">
        <f>+M14/'１．被保険者数'!I12</f>
        <v>0.20689655172413793</v>
      </c>
    </row>
    <row r="15" spans="3:14" ht="13.5">
      <c r="C15" s="1" t="s">
        <v>5</v>
      </c>
      <c r="D15" s="4">
        <v>2056</v>
      </c>
      <c r="E15" s="6"/>
      <c r="F15" s="8"/>
      <c r="G15" s="8"/>
      <c r="H15" s="8"/>
      <c r="I15" s="8"/>
      <c r="J15" s="8"/>
      <c r="K15" s="8">
        <v>8</v>
      </c>
      <c r="L15" s="36"/>
      <c r="M15" s="16">
        <f t="shared" si="0"/>
        <v>8</v>
      </c>
      <c r="N15" s="5">
        <f>+M15/'１．被保険者数'!I13</f>
        <v>0.07207207207207207</v>
      </c>
    </row>
    <row r="16" spans="3:15" ht="13.5">
      <c r="C16" s="1" t="s">
        <v>6</v>
      </c>
      <c r="D16" s="4">
        <v>7760</v>
      </c>
      <c r="E16" s="6"/>
      <c r="F16" s="8"/>
      <c r="G16" s="8"/>
      <c r="H16" s="8"/>
      <c r="I16" s="8"/>
      <c r="J16" s="8"/>
      <c r="K16" s="8"/>
      <c r="L16" s="36">
        <v>238</v>
      </c>
      <c r="M16" s="16">
        <f t="shared" si="0"/>
        <v>238</v>
      </c>
      <c r="N16" s="5">
        <f>+M16/'１．被保険者数'!I14</f>
        <v>0.483739837398374</v>
      </c>
      <c r="O16" s="135" t="s">
        <v>351</v>
      </c>
    </row>
    <row r="17" spans="3:15" ht="13.5">
      <c r="C17" s="1" t="s">
        <v>7</v>
      </c>
      <c r="D17" s="4">
        <v>15047</v>
      </c>
      <c r="E17" s="6"/>
      <c r="F17" s="8"/>
      <c r="G17" s="8"/>
      <c r="H17" s="8"/>
      <c r="I17" s="8"/>
      <c r="J17" s="8"/>
      <c r="K17" s="8"/>
      <c r="L17" s="36">
        <v>763</v>
      </c>
      <c r="M17" s="16">
        <f t="shared" si="0"/>
        <v>763</v>
      </c>
      <c r="N17" s="5">
        <f>+M17/'１．被保険者数'!I15</f>
        <v>1.5352112676056338</v>
      </c>
      <c r="O17" s="135" t="s">
        <v>351</v>
      </c>
    </row>
    <row r="18" spans="3:14" ht="13.5">
      <c r="C18" s="1" t="s">
        <v>8</v>
      </c>
      <c r="D18" s="4">
        <v>4447</v>
      </c>
      <c r="E18" s="6"/>
      <c r="F18" s="8"/>
      <c r="G18" s="8"/>
      <c r="H18" s="8">
        <v>178</v>
      </c>
      <c r="I18" s="8"/>
      <c r="J18" s="8"/>
      <c r="K18" s="8"/>
      <c r="L18" s="36"/>
      <c r="M18" s="16">
        <f t="shared" si="0"/>
        <v>178</v>
      </c>
      <c r="N18" s="5">
        <f>+M18/'１．被保険者数'!I16</f>
        <v>1.5478260869565217</v>
      </c>
    </row>
    <row r="19" spans="3:14" ht="13.5">
      <c r="C19" s="1" t="s">
        <v>9</v>
      </c>
      <c r="D19" s="4">
        <v>2208</v>
      </c>
      <c r="E19" s="6"/>
      <c r="F19" s="8"/>
      <c r="G19" s="8"/>
      <c r="H19" s="8">
        <v>3</v>
      </c>
      <c r="I19" s="8"/>
      <c r="J19" s="8"/>
      <c r="K19" s="8">
        <v>31</v>
      </c>
      <c r="L19" s="36"/>
      <c r="M19" s="16">
        <f t="shared" si="0"/>
        <v>34</v>
      </c>
      <c r="N19" s="5">
        <f>+M19/'１．被保険者数'!I17</f>
        <v>0.6181818181818182</v>
      </c>
    </row>
    <row r="20" spans="3:14" ht="13.5">
      <c r="C20" s="1" t="s">
        <v>10</v>
      </c>
      <c r="D20" s="4">
        <v>559</v>
      </c>
      <c r="E20" s="6"/>
      <c r="F20" s="8">
        <v>1</v>
      </c>
      <c r="G20" s="8"/>
      <c r="H20" s="8">
        <v>5</v>
      </c>
      <c r="I20" s="8"/>
      <c r="J20" s="8"/>
      <c r="K20" s="8">
        <v>4</v>
      </c>
      <c r="L20" s="36"/>
      <c r="M20" s="16">
        <f t="shared" si="0"/>
        <v>10</v>
      </c>
      <c r="N20" s="5">
        <f>+M20/'１．被保険者数'!I18</f>
        <v>0.7142857142857143</v>
      </c>
    </row>
    <row r="21" spans="3:14" ht="13.5">
      <c r="C21" s="1" t="s">
        <v>11</v>
      </c>
      <c r="D21" s="4">
        <v>11883</v>
      </c>
      <c r="E21" s="6"/>
      <c r="F21" s="8">
        <v>233</v>
      </c>
      <c r="G21" s="8"/>
      <c r="H21" s="8">
        <v>781</v>
      </c>
      <c r="I21" s="8"/>
      <c r="J21" s="8"/>
      <c r="K21" s="8">
        <v>154</v>
      </c>
      <c r="L21" s="36"/>
      <c r="M21" s="16">
        <f t="shared" si="0"/>
        <v>1168</v>
      </c>
      <c r="N21" s="5">
        <f>+M21/'１．被保険者数'!I19</f>
        <v>0.506285218899003</v>
      </c>
    </row>
    <row r="22" spans="3:14" ht="13.5">
      <c r="C22" s="1" t="s">
        <v>12</v>
      </c>
      <c r="D22" s="4">
        <v>1322</v>
      </c>
      <c r="E22" s="6"/>
      <c r="F22" s="8"/>
      <c r="G22" s="8"/>
      <c r="H22" s="8">
        <v>20</v>
      </c>
      <c r="I22" s="8"/>
      <c r="J22" s="8"/>
      <c r="K22" s="8">
        <v>14</v>
      </c>
      <c r="L22" s="36"/>
      <c r="M22" s="16">
        <f t="shared" si="0"/>
        <v>34</v>
      </c>
      <c r="N22" s="5">
        <f>+M22/'１．被保険者数'!I20</f>
        <v>0.4473684210526316</v>
      </c>
    </row>
    <row r="23" spans="3:14" ht="13.5">
      <c r="C23" s="1" t="s">
        <v>13</v>
      </c>
      <c r="D23" s="4">
        <v>1968</v>
      </c>
      <c r="E23" s="6">
        <v>5</v>
      </c>
      <c r="F23" s="8">
        <v>3</v>
      </c>
      <c r="G23" s="8">
        <v>2</v>
      </c>
      <c r="H23" s="8">
        <v>1</v>
      </c>
      <c r="I23" s="8"/>
      <c r="J23" s="8"/>
      <c r="K23" s="8">
        <v>1</v>
      </c>
      <c r="L23" s="36"/>
      <c r="M23" s="16">
        <f t="shared" si="0"/>
        <v>12</v>
      </c>
      <c r="N23" s="5">
        <f>+M23/'１．被保険者数'!I21</f>
        <v>0.15</v>
      </c>
    </row>
    <row r="24" spans="3:14" ht="13.5">
      <c r="C24" s="1" t="s">
        <v>14</v>
      </c>
      <c r="D24" s="4">
        <v>6264</v>
      </c>
      <c r="E24" s="6"/>
      <c r="F24" s="8">
        <v>1</v>
      </c>
      <c r="G24" s="8">
        <v>2</v>
      </c>
      <c r="H24" s="8">
        <v>33</v>
      </c>
      <c r="I24" s="8"/>
      <c r="J24" s="8"/>
      <c r="K24" s="8">
        <v>27</v>
      </c>
      <c r="L24" s="36">
        <v>124</v>
      </c>
      <c r="M24" s="16">
        <f t="shared" si="0"/>
        <v>187</v>
      </c>
      <c r="N24" s="5">
        <f>+M24/'１．被保険者数'!I22</f>
        <v>0.53125</v>
      </c>
    </row>
    <row r="25" spans="3:14" ht="13.5">
      <c r="C25" s="1" t="s">
        <v>15</v>
      </c>
      <c r="D25" s="4">
        <v>1691</v>
      </c>
      <c r="E25" s="6"/>
      <c r="F25" s="8">
        <v>12</v>
      </c>
      <c r="G25" s="8"/>
      <c r="H25" s="8"/>
      <c r="I25" s="8"/>
      <c r="J25" s="8"/>
      <c r="K25" s="8"/>
      <c r="L25" s="36"/>
      <c r="M25" s="16">
        <f t="shared" si="0"/>
        <v>12</v>
      </c>
      <c r="N25" s="5">
        <f>+M25/'１．被保険者数'!I23</f>
        <v>0.375</v>
      </c>
    </row>
    <row r="26" spans="3:15" ht="13.5">
      <c r="C26" s="158" t="s">
        <v>437</v>
      </c>
      <c r="D26" s="4">
        <v>2265</v>
      </c>
      <c r="E26" s="6">
        <v>0</v>
      </c>
      <c r="F26" s="8">
        <v>33</v>
      </c>
      <c r="G26" s="8">
        <v>0</v>
      </c>
      <c r="H26" s="8">
        <v>6</v>
      </c>
      <c r="I26" s="8">
        <v>0</v>
      </c>
      <c r="J26" s="8">
        <v>0</v>
      </c>
      <c r="K26" s="8">
        <v>14</v>
      </c>
      <c r="L26" s="36">
        <v>0</v>
      </c>
      <c r="M26" s="16">
        <f t="shared" si="0"/>
        <v>53</v>
      </c>
      <c r="N26" s="5">
        <f>+M26/'１．被保険者数'!I24</f>
        <v>0.4818181818181818</v>
      </c>
      <c r="O26" s="169">
        <v>43374</v>
      </c>
    </row>
    <row r="27" spans="3:14" ht="13.5">
      <c r="C27" s="1"/>
      <c r="D27" s="4"/>
      <c r="E27" s="6"/>
      <c r="F27" s="8"/>
      <c r="G27" s="8"/>
      <c r="H27" s="8"/>
      <c r="I27" s="8"/>
      <c r="J27" s="8"/>
      <c r="K27" s="8"/>
      <c r="L27" s="36"/>
      <c r="M27" s="16"/>
      <c r="N27" s="5"/>
    </row>
    <row r="28" spans="3:14" ht="13.5">
      <c r="C28" s="1" t="s">
        <v>17</v>
      </c>
      <c r="D28" s="4">
        <f>SUM(D10:D26)</f>
        <v>107359</v>
      </c>
      <c r="E28" s="6">
        <f aca="true" t="shared" si="1" ref="E28:M28">SUM(E10:E26)</f>
        <v>5</v>
      </c>
      <c r="F28" s="8">
        <f t="shared" si="1"/>
        <v>306</v>
      </c>
      <c r="G28" s="8">
        <f t="shared" si="1"/>
        <v>9</v>
      </c>
      <c r="H28" s="8">
        <f t="shared" si="1"/>
        <v>1069</v>
      </c>
      <c r="I28" s="8">
        <f t="shared" si="1"/>
        <v>0</v>
      </c>
      <c r="J28" s="8">
        <f t="shared" si="1"/>
        <v>0</v>
      </c>
      <c r="K28" s="8">
        <f t="shared" si="1"/>
        <v>1681</v>
      </c>
      <c r="L28" s="36">
        <f t="shared" si="1"/>
        <v>1319</v>
      </c>
      <c r="M28" s="16">
        <f t="shared" si="1"/>
        <v>4389</v>
      </c>
      <c r="N28" s="5">
        <f>+M28/'１．被保険者数'!I26</f>
        <v>0.4864235841737781</v>
      </c>
    </row>
    <row r="29" spans="3:14" ht="13.5">
      <c r="C29" s="19"/>
      <c r="D29" s="20"/>
      <c r="E29" s="20"/>
      <c r="F29" s="20"/>
      <c r="G29" s="20"/>
      <c r="H29" s="20"/>
      <c r="I29" s="20"/>
      <c r="J29" s="20"/>
      <c r="K29" s="20"/>
      <c r="L29" s="20"/>
      <c r="M29" s="20"/>
      <c r="N29" s="26"/>
    </row>
    <row r="30" spans="3:14" ht="13.5">
      <c r="C30" s="19"/>
      <c r="D30" s="20"/>
      <c r="E30" s="20"/>
      <c r="F30" s="20"/>
      <c r="G30" s="20"/>
      <c r="H30" s="20"/>
      <c r="I30" s="20"/>
      <c r="J30" s="20"/>
      <c r="K30" s="20"/>
      <c r="L30" s="20"/>
      <c r="M30" s="20"/>
      <c r="N30" s="26"/>
    </row>
    <row r="31" spans="3:14" ht="13.5">
      <c r="C31" s="19"/>
      <c r="D31" s="20"/>
      <c r="E31" s="20"/>
      <c r="F31" s="20"/>
      <c r="G31" s="20"/>
      <c r="H31" s="20"/>
      <c r="I31" s="20"/>
      <c r="J31" s="20"/>
      <c r="K31" s="20"/>
      <c r="L31" s="20"/>
      <c r="M31" s="20"/>
      <c r="N31" s="26"/>
    </row>
    <row r="32" spans="3:14" ht="13.5">
      <c r="C32" s="19"/>
      <c r="D32" s="20"/>
      <c r="E32" s="20"/>
      <c r="F32" s="20"/>
      <c r="G32" s="20"/>
      <c r="H32" s="20"/>
      <c r="I32" s="20"/>
      <c r="J32" s="20"/>
      <c r="K32" s="20"/>
      <c r="L32" s="20"/>
      <c r="M32" s="20"/>
      <c r="N32" s="26"/>
    </row>
    <row r="33" spans="3:14" ht="13.5">
      <c r="C33" s="19"/>
      <c r="D33" s="20"/>
      <c r="E33" s="20"/>
      <c r="F33" s="20"/>
      <c r="G33" s="20"/>
      <c r="H33" s="20"/>
      <c r="I33" s="20"/>
      <c r="J33" s="20"/>
      <c r="K33" s="20"/>
      <c r="L33" s="20"/>
      <c r="M33" s="20"/>
      <c r="N33" s="26"/>
    </row>
    <row r="34" spans="3:14" ht="13.5">
      <c r="C34" s="19"/>
      <c r="D34" s="20"/>
      <c r="E34" s="20"/>
      <c r="F34" s="20"/>
      <c r="G34" s="20"/>
      <c r="H34" s="20"/>
      <c r="I34" s="20"/>
      <c r="J34" s="20"/>
      <c r="K34" s="20"/>
      <c r="L34" s="20"/>
      <c r="M34" s="20"/>
      <c r="N34" s="26"/>
    </row>
    <row r="36" spans="3:4" ht="13.5">
      <c r="C36" s="257" t="s">
        <v>87</v>
      </c>
      <c r="D36" s="257"/>
    </row>
    <row r="37" spans="3:11" ht="13.5">
      <c r="C37" s="233"/>
      <c r="D37" s="244" t="s">
        <v>82</v>
      </c>
      <c r="E37" s="244"/>
      <c r="F37" s="378" t="s">
        <v>85</v>
      </c>
      <c r="G37" s="378" t="s">
        <v>86</v>
      </c>
      <c r="I37" s="380" t="s">
        <v>438</v>
      </c>
      <c r="J37" s="380"/>
      <c r="K37" s="380"/>
    </row>
    <row r="38" spans="3:11" ht="13.5">
      <c r="C38" s="233"/>
      <c r="D38" s="14" t="s">
        <v>83</v>
      </c>
      <c r="E38" s="15" t="s">
        <v>84</v>
      </c>
      <c r="F38" s="379"/>
      <c r="G38" s="378"/>
      <c r="I38" s="380"/>
      <c r="J38" s="380"/>
      <c r="K38" s="380"/>
    </row>
    <row r="39" spans="3:11" ht="13.5">
      <c r="C39" s="1" t="s">
        <v>0</v>
      </c>
      <c r="D39" s="39">
        <v>742</v>
      </c>
      <c r="E39" s="195">
        <f>+D39/'１．被保険者数'!I8</f>
        <v>0.1967647838769557</v>
      </c>
      <c r="F39" s="40">
        <f aca="true" t="shared" si="2" ref="F39:F55">+D39+M10</f>
        <v>2124</v>
      </c>
      <c r="G39" s="192">
        <f>+(D39+M10)/'１．被保険者数'!I8</f>
        <v>0.5632458233890215</v>
      </c>
      <c r="I39" s="380"/>
      <c r="J39" s="380"/>
      <c r="K39" s="380"/>
    </row>
    <row r="40" spans="3:7" ht="13.5">
      <c r="C40" s="1" t="s">
        <v>1</v>
      </c>
      <c r="D40" s="39">
        <v>29</v>
      </c>
      <c r="E40" s="195">
        <f>+D40/'１．被保険者数'!I9</f>
        <v>0.10175438596491228</v>
      </c>
      <c r="F40" s="40">
        <f t="shared" si="2"/>
        <v>223</v>
      </c>
      <c r="G40" s="192">
        <f>+(D40+M11)/'１．被保険者数'!I9</f>
        <v>0.7824561403508772</v>
      </c>
    </row>
    <row r="41" spans="3:11" ht="13.5">
      <c r="C41" s="1" t="s">
        <v>2</v>
      </c>
      <c r="D41" s="39">
        <v>85</v>
      </c>
      <c r="E41" s="195">
        <f>+D41/'１．被保険者数'!I10</f>
        <v>0.18763796909492272</v>
      </c>
      <c r="F41" s="40">
        <f t="shared" si="2"/>
        <v>85</v>
      </c>
      <c r="G41" s="192">
        <f>+(D41+M12)/'１．被保険者数'!I10</f>
        <v>0.18763796909492272</v>
      </c>
      <c r="I41" s="380" t="s">
        <v>460</v>
      </c>
      <c r="J41" s="380"/>
      <c r="K41" s="380"/>
    </row>
    <row r="42" spans="3:11" ht="13.5">
      <c r="C42" s="1" t="s">
        <v>3</v>
      </c>
      <c r="D42" s="39">
        <v>45</v>
      </c>
      <c r="E42" s="22">
        <f>+D42/'１．被保険者数'!I11</f>
        <v>0.24193548387096775</v>
      </c>
      <c r="F42" s="40">
        <f t="shared" si="2"/>
        <v>143</v>
      </c>
      <c r="G42" s="5">
        <f>+(D42+M13)/'１．被保険者数'!I11</f>
        <v>0.7688172043010753</v>
      </c>
      <c r="I42" s="380"/>
      <c r="J42" s="380"/>
      <c r="K42" s="380"/>
    </row>
    <row r="43" spans="3:11" ht="13.5">
      <c r="C43" s="1" t="s">
        <v>4</v>
      </c>
      <c r="D43" s="39">
        <v>7</v>
      </c>
      <c r="E43" s="22">
        <f>+D43/'１．被保険者数'!I12</f>
        <v>0.08045977011494253</v>
      </c>
      <c r="F43" s="40">
        <f t="shared" si="2"/>
        <v>25</v>
      </c>
      <c r="G43" s="5">
        <f>+(D43+M14)/'１．被保険者数'!I12</f>
        <v>0.28735632183908044</v>
      </c>
      <c r="I43" s="380"/>
      <c r="J43" s="380"/>
      <c r="K43" s="380"/>
    </row>
    <row r="44" spans="3:7" ht="13.5">
      <c r="C44" s="1" t="s">
        <v>5</v>
      </c>
      <c r="D44" s="39">
        <v>0</v>
      </c>
      <c r="E44" s="22">
        <f>+D44/'１．被保険者数'!I13</f>
        <v>0</v>
      </c>
      <c r="F44" s="40">
        <f t="shared" si="2"/>
        <v>8</v>
      </c>
      <c r="G44" s="5">
        <f>+(D44+M15)/'１．被保険者数'!I13</f>
        <v>0.07207207207207207</v>
      </c>
    </row>
    <row r="45" spans="3:11" ht="13.5">
      <c r="C45" s="1" t="s">
        <v>6</v>
      </c>
      <c r="D45" s="39">
        <v>121</v>
      </c>
      <c r="E45" s="22">
        <f>+D45/'１．被保険者数'!I14</f>
        <v>0.2459349593495935</v>
      </c>
      <c r="F45" s="40">
        <f t="shared" si="2"/>
        <v>359</v>
      </c>
      <c r="G45" s="5">
        <f>+(D45+M16)/'１．被保険者数'!I14</f>
        <v>0.7296747967479674</v>
      </c>
      <c r="I45" s="380" t="s">
        <v>461</v>
      </c>
      <c r="J45" s="380"/>
      <c r="K45" s="380"/>
    </row>
    <row r="46" spans="3:11" ht="13.5">
      <c r="C46" s="1" t="s">
        <v>7</v>
      </c>
      <c r="D46" s="39">
        <v>137</v>
      </c>
      <c r="E46" s="22">
        <f>+D46/'１．被保険者数'!I15</f>
        <v>0.27565392354124746</v>
      </c>
      <c r="F46" s="40">
        <f t="shared" si="2"/>
        <v>900</v>
      </c>
      <c r="G46" s="5">
        <f>+(D46+M17)/'１．被保険者数'!I15</f>
        <v>1.8108651911468814</v>
      </c>
      <c r="I46" s="380"/>
      <c r="J46" s="380"/>
      <c r="K46" s="380"/>
    </row>
    <row r="47" spans="3:11" ht="13.5">
      <c r="C47" s="1" t="s">
        <v>8</v>
      </c>
      <c r="D47" s="39">
        <v>24</v>
      </c>
      <c r="E47" s="22">
        <f>+D47/'１．被保険者数'!I16</f>
        <v>0.20869565217391303</v>
      </c>
      <c r="F47" s="40">
        <f t="shared" si="2"/>
        <v>202</v>
      </c>
      <c r="G47" s="5">
        <f>+(D47+M18)/'１．被保険者数'!I16</f>
        <v>1.7565217391304349</v>
      </c>
      <c r="I47" s="380"/>
      <c r="J47" s="380"/>
      <c r="K47" s="380"/>
    </row>
    <row r="48" spans="3:7" ht="13.5">
      <c r="C48" s="1" t="s">
        <v>9</v>
      </c>
      <c r="D48" s="39">
        <v>0</v>
      </c>
      <c r="E48" s="22">
        <f>+D48/'１．被保険者数'!I17</f>
        <v>0</v>
      </c>
      <c r="F48" s="40">
        <f t="shared" si="2"/>
        <v>34</v>
      </c>
      <c r="G48" s="5">
        <f>+(D48+M19)/'１．被保険者数'!I17</f>
        <v>0.6181818181818182</v>
      </c>
    </row>
    <row r="49" spans="3:7" ht="13.5">
      <c r="C49" s="1" t="s">
        <v>10</v>
      </c>
      <c r="D49" s="39">
        <v>4</v>
      </c>
      <c r="E49" s="22">
        <f>+D49/'１．被保険者数'!I18</f>
        <v>0.2857142857142857</v>
      </c>
      <c r="F49" s="40">
        <f t="shared" si="2"/>
        <v>14</v>
      </c>
      <c r="G49" s="5">
        <f>+(D49+M20)/'１．被保険者数'!I18</f>
        <v>1</v>
      </c>
    </row>
    <row r="50" spans="3:7" ht="13.5">
      <c r="C50" s="1" t="s">
        <v>11</v>
      </c>
      <c r="D50" s="39">
        <v>121</v>
      </c>
      <c r="E50" s="22">
        <f>+D50/'１．被保険者数'!I19</f>
        <v>0.05244906805374946</v>
      </c>
      <c r="F50" s="40">
        <f t="shared" si="2"/>
        <v>1289</v>
      </c>
      <c r="G50" s="5">
        <f>+(D50+M21)/'１．被保険者数'!I19</f>
        <v>0.5587342869527525</v>
      </c>
    </row>
    <row r="51" spans="3:7" ht="13.5">
      <c r="C51" s="1" t="s">
        <v>12</v>
      </c>
      <c r="D51" s="39">
        <v>16</v>
      </c>
      <c r="E51" s="22">
        <f>+D51/'１．被保険者数'!I20</f>
        <v>0.21052631578947367</v>
      </c>
      <c r="F51" s="40">
        <f t="shared" si="2"/>
        <v>50</v>
      </c>
      <c r="G51" s="5">
        <f>+(D51+M22)/'１．被保険者数'!I20</f>
        <v>0.6578947368421053</v>
      </c>
    </row>
    <row r="52" spans="3:7" ht="13.5">
      <c r="C52" s="1" t="s">
        <v>13</v>
      </c>
      <c r="D52" s="39">
        <v>0</v>
      </c>
      <c r="E52" s="22">
        <f>+D52/'１．被保険者数'!I21</f>
        <v>0</v>
      </c>
      <c r="F52" s="40">
        <f t="shared" si="2"/>
        <v>12</v>
      </c>
      <c r="G52" s="5">
        <f>+(D52+M23)/'１．被保険者数'!I21</f>
        <v>0.15</v>
      </c>
    </row>
    <row r="53" spans="3:7" ht="13.5">
      <c r="C53" s="1" t="s">
        <v>14</v>
      </c>
      <c r="D53" s="39">
        <v>23</v>
      </c>
      <c r="E53" s="22">
        <f>+D53/'１．被保険者数'!I22</f>
        <v>0.06534090909090909</v>
      </c>
      <c r="F53" s="40">
        <f t="shared" si="2"/>
        <v>210</v>
      </c>
      <c r="G53" s="5">
        <f>+(D53+M24)/'１．被保険者数'!I22</f>
        <v>0.5965909090909091</v>
      </c>
    </row>
    <row r="54" spans="3:7" ht="13.5">
      <c r="C54" s="1" t="s">
        <v>15</v>
      </c>
      <c r="D54" s="39">
        <v>0</v>
      </c>
      <c r="E54" s="22">
        <f>+D54/'１．被保険者数'!I23</f>
        <v>0</v>
      </c>
      <c r="F54" s="40">
        <f t="shared" si="2"/>
        <v>12</v>
      </c>
      <c r="G54" s="5">
        <f>+(D54+M25)/'１．被保険者数'!I23</f>
        <v>0.375</v>
      </c>
    </row>
    <row r="55" spans="3:8" ht="13.5">
      <c r="C55" s="1" t="s">
        <v>16</v>
      </c>
      <c r="D55" s="39">
        <v>31</v>
      </c>
      <c r="E55" s="22">
        <f>+D55/'１．被保険者数'!I24</f>
        <v>0.2818181818181818</v>
      </c>
      <c r="F55" s="40">
        <f t="shared" si="2"/>
        <v>84</v>
      </c>
      <c r="G55" s="5">
        <f>+(D55+M26)/'１．被保険者数'!I24</f>
        <v>0.7636363636363637</v>
      </c>
      <c r="H55" s="169">
        <v>43374</v>
      </c>
    </row>
    <row r="56" spans="3:7" ht="13.5">
      <c r="C56" s="1"/>
      <c r="D56" s="39"/>
      <c r="E56" s="22"/>
      <c r="F56" s="40"/>
      <c r="G56" s="5"/>
    </row>
    <row r="57" spans="3:7" ht="13.5">
      <c r="C57" s="1" t="s">
        <v>17</v>
      </c>
      <c r="D57" s="39">
        <f>SUM(D39:D55)</f>
        <v>1385</v>
      </c>
      <c r="E57" s="22">
        <f>+D57/'１．被保険者数'!I26</f>
        <v>0.153496619749529</v>
      </c>
      <c r="F57" s="40">
        <f>SUM(F39:F55)</f>
        <v>5774</v>
      </c>
      <c r="G57" s="5">
        <f>+(D57+M28)/'１．被保険者数'!I26</f>
        <v>0.6399202039233071</v>
      </c>
    </row>
    <row r="58" spans="3:7" ht="13.5">
      <c r="C58" s="19"/>
      <c r="D58" s="29"/>
      <c r="E58" s="26"/>
      <c r="F58" s="29"/>
      <c r="G58" s="26"/>
    </row>
    <row r="59" spans="3:7" ht="13.5">
      <c r="C59" s="19"/>
      <c r="D59" s="29"/>
      <c r="E59" s="26"/>
      <c r="F59" s="29"/>
      <c r="G59" s="26"/>
    </row>
    <row r="60" spans="3:7" ht="13.5">
      <c r="C60" s="19"/>
      <c r="D60" s="29"/>
      <c r="E60" s="26"/>
      <c r="F60" s="29"/>
      <c r="G60" s="26"/>
    </row>
    <row r="61" spans="3:7" ht="13.5">
      <c r="C61" s="19"/>
      <c r="D61" s="29"/>
      <c r="E61" s="26"/>
      <c r="F61" s="29"/>
      <c r="G61" s="26"/>
    </row>
    <row r="62" spans="3:7" ht="13.5">
      <c r="C62" s="19"/>
      <c r="D62" s="29"/>
      <c r="E62" s="26"/>
      <c r="F62" s="29"/>
      <c r="G62" s="26"/>
    </row>
    <row r="63" spans="3:7" ht="13.5">
      <c r="C63" s="19"/>
      <c r="D63" s="29"/>
      <c r="E63" s="26"/>
      <c r="F63" s="29"/>
      <c r="G63" s="26"/>
    </row>
    <row r="64" spans="3:7" ht="13.5">
      <c r="C64" s="19"/>
      <c r="D64" s="29"/>
      <c r="E64" s="26"/>
      <c r="F64" s="29"/>
      <c r="G64" s="26"/>
    </row>
    <row r="65" spans="3:7" ht="13.5">
      <c r="C65" s="19"/>
      <c r="D65" s="29"/>
      <c r="E65" s="26"/>
      <c r="F65" s="29"/>
      <c r="G65" s="26"/>
    </row>
    <row r="66" spans="3:7" ht="13.5">
      <c r="C66" s="19"/>
      <c r="D66" s="29"/>
      <c r="E66" s="26"/>
      <c r="F66" s="29"/>
      <c r="G66" s="26"/>
    </row>
    <row r="67" spans="3:7" ht="13.5">
      <c r="C67" s="19"/>
      <c r="D67" s="29"/>
      <c r="E67" s="26"/>
      <c r="F67" s="29"/>
      <c r="G67" s="26"/>
    </row>
    <row r="68" spans="3:7" ht="13.5">
      <c r="C68" s="19"/>
      <c r="D68" s="29"/>
      <c r="E68" s="26"/>
      <c r="F68" s="29"/>
      <c r="G68" s="26"/>
    </row>
    <row r="69" spans="3:7" ht="13.5">
      <c r="C69" s="19"/>
      <c r="D69" s="29"/>
      <c r="E69" s="26"/>
      <c r="F69" s="29"/>
      <c r="G69" s="26"/>
    </row>
    <row r="70" spans="3:7" ht="13.5">
      <c r="C70" s="19"/>
      <c r="D70" s="29"/>
      <c r="E70" s="26"/>
      <c r="F70" s="29"/>
      <c r="G70" s="26"/>
    </row>
    <row r="71" spans="3:7" ht="13.5">
      <c r="C71" s="19"/>
      <c r="D71" s="29"/>
      <c r="E71" s="26"/>
      <c r="F71" s="29"/>
      <c r="G71" s="26"/>
    </row>
    <row r="72" spans="3:7" ht="13.5">
      <c r="C72" s="19"/>
      <c r="D72" s="29"/>
      <c r="E72" s="26"/>
      <c r="F72" s="29"/>
      <c r="G72" s="26"/>
    </row>
    <row r="73" spans="3:7" ht="13.5">
      <c r="C73" s="19"/>
      <c r="D73" s="29"/>
      <c r="E73" s="26"/>
      <c r="F73" s="29"/>
      <c r="G73" s="26"/>
    </row>
    <row r="74" spans="3:7" ht="13.5">
      <c r="C74" s="19"/>
      <c r="D74" s="29"/>
      <c r="E74" s="26"/>
      <c r="F74" s="29"/>
      <c r="G74" s="26"/>
    </row>
    <row r="75" spans="3:7" ht="13.5">
      <c r="C75" s="19"/>
      <c r="D75" s="29"/>
      <c r="E75" s="26"/>
      <c r="F75" s="29"/>
      <c r="G75" s="26"/>
    </row>
    <row r="76" spans="3:7" ht="13.5">
      <c r="C76" s="19"/>
      <c r="D76" s="29"/>
      <c r="E76" s="26"/>
      <c r="F76" s="29"/>
      <c r="G76" s="26"/>
    </row>
    <row r="77" spans="3:7" ht="13.5">
      <c r="C77" s="19"/>
      <c r="D77" s="29"/>
      <c r="E77" s="26"/>
      <c r="F77" s="29"/>
      <c r="G77" s="26"/>
    </row>
    <row r="78" spans="3:7" ht="13.5">
      <c r="C78" s="19"/>
      <c r="D78" s="29"/>
      <c r="E78" s="26"/>
      <c r="F78" s="29"/>
      <c r="G78" s="26"/>
    </row>
    <row r="79" spans="3:7" ht="13.5">
      <c r="C79" s="19"/>
      <c r="D79" s="29"/>
      <c r="E79" s="26"/>
      <c r="F79" s="29"/>
      <c r="G79" s="26"/>
    </row>
    <row r="80" spans="3:7" ht="13.5">
      <c r="C80" s="19"/>
      <c r="D80" s="29"/>
      <c r="E80" s="26"/>
      <c r="F80" s="29"/>
      <c r="G80" s="26"/>
    </row>
    <row r="81" spans="3:7" ht="13.5">
      <c r="C81" s="19"/>
      <c r="D81" s="29"/>
      <c r="E81" s="26"/>
      <c r="F81" s="29"/>
      <c r="G81" s="26"/>
    </row>
    <row r="82" spans="3:7" ht="13.5">
      <c r="C82" s="19"/>
      <c r="D82" s="29"/>
      <c r="E82" s="26"/>
      <c r="F82" s="29"/>
      <c r="G82" s="26"/>
    </row>
    <row r="83" spans="3:7" ht="13.5">
      <c r="C83" s="19"/>
      <c r="D83" s="29"/>
      <c r="E83" s="26"/>
      <c r="F83" s="29"/>
      <c r="G83" s="26"/>
    </row>
    <row r="84" spans="3:7" ht="13.5">
      <c r="C84" s="19"/>
      <c r="D84" s="29"/>
      <c r="E84" s="26"/>
      <c r="F84" s="29"/>
      <c r="G84" s="26"/>
    </row>
    <row r="85" spans="3:7" ht="13.5">
      <c r="C85" s="19"/>
      <c r="D85" s="29"/>
      <c r="E85" s="26"/>
      <c r="F85" s="29"/>
      <c r="G85" s="26"/>
    </row>
    <row r="86" spans="3:7" ht="13.5">
      <c r="C86" s="19"/>
      <c r="D86" s="29"/>
      <c r="E86" s="26"/>
      <c r="F86" s="29"/>
      <c r="G86" s="26"/>
    </row>
    <row r="87" spans="3:7" ht="13.5">
      <c r="C87" s="19"/>
      <c r="D87" s="29"/>
      <c r="E87" s="26"/>
      <c r="F87" s="29"/>
      <c r="G87" s="26"/>
    </row>
    <row r="88" spans="3:7" ht="13.5">
      <c r="C88" s="19"/>
      <c r="D88" s="29"/>
      <c r="E88" s="26"/>
      <c r="F88" s="29"/>
      <c r="G88" s="26"/>
    </row>
    <row r="89" spans="3:7" ht="13.5">
      <c r="C89" s="19"/>
      <c r="D89" s="29"/>
      <c r="E89" s="26"/>
      <c r="F89" s="29"/>
      <c r="G89" s="26"/>
    </row>
    <row r="91" spans="3:5" ht="13.5">
      <c r="C91" s="257" t="s">
        <v>90</v>
      </c>
      <c r="D91" s="257"/>
      <c r="E91" s="257"/>
    </row>
    <row r="92" spans="3:15" ht="13.5">
      <c r="C92" s="1"/>
      <c r="D92" s="244" t="s">
        <v>88</v>
      </c>
      <c r="E92" s="244"/>
      <c r="F92" s="244"/>
      <c r="G92" s="244"/>
      <c r="H92" s="244"/>
      <c r="I92" s="244"/>
      <c r="J92" s="244" t="s">
        <v>89</v>
      </c>
      <c r="K92" s="244"/>
      <c r="L92" s="244"/>
      <c r="M92" s="244"/>
      <c r="N92" s="244"/>
      <c r="O92" s="244"/>
    </row>
    <row r="93" spans="3:15" ht="25.5" customHeight="1">
      <c r="C93" s="1" t="s">
        <v>0</v>
      </c>
      <c r="D93" s="378" t="s">
        <v>293</v>
      </c>
      <c r="E93" s="243"/>
      <c r="F93" s="243"/>
      <c r="G93" s="243"/>
      <c r="H93" s="243"/>
      <c r="I93" s="243"/>
      <c r="J93" s="378" t="s">
        <v>294</v>
      </c>
      <c r="K93" s="243"/>
      <c r="L93" s="243"/>
      <c r="M93" s="243"/>
      <c r="N93" s="243"/>
      <c r="O93" s="243"/>
    </row>
    <row r="94" spans="3:15" ht="25.5" customHeight="1">
      <c r="C94" s="1" t="s">
        <v>1</v>
      </c>
      <c r="D94" s="336" t="s">
        <v>311</v>
      </c>
      <c r="E94" s="336"/>
      <c r="F94" s="336"/>
      <c r="G94" s="336"/>
      <c r="H94" s="336"/>
      <c r="I94" s="336"/>
      <c r="J94" s="378" t="s">
        <v>312</v>
      </c>
      <c r="K94" s="243"/>
      <c r="L94" s="243"/>
      <c r="M94" s="243"/>
      <c r="N94" s="243"/>
      <c r="O94" s="243"/>
    </row>
    <row r="95" spans="3:15" ht="24.75" customHeight="1">
      <c r="C95" s="1" t="s">
        <v>2</v>
      </c>
      <c r="D95" s="378" t="s">
        <v>320</v>
      </c>
      <c r="E95" s="243"/>
      <c r="F95" s="243"/>
      <c r="G95" s="243"/>
      <c r="H95" s="243"/>
      <c r="I95" s="243"/>
      <c r="J95" s="378" t="s">
        <v>321</v>
      </c>
      <c r="K95" s="243"/>
      <c r="L95" s="243"/>
      <c r="M95" s="243"/>
      <c r="N95" s="243"/>
      <c r="O95" s="243"/>
    </row>
    <row r="96" spans="3:15" ht="58.5" customHeight="1">
      <c r="C96" s="1" t="s">
        <v>3</v>
      </c>
      <c r="D96" s="378" t="s">
        <v>334</v>
      </c>
      <c r="E96" s="243"/>
      <c r="F96" s="243"/>
      <c r="G96" s="243"/>
      <c r="H96" s="243"/>
      <c r="I96" s="243"/>
      <c r="J96" s="233"/>
      <c r="K96" s="233"/>
      <c r="L96" s="233"/>
      <c r="M96" s="233"/>
      <c r="N96" s="233"/>
      <c r="O96" s="233"/>
    </row>
    <row r="97" spans="3:15" ht="13.5">
      <c r="C97" s="1" t="s">
        <v>4</v>
      </c>
      <c r="D97" s="233" t="s">
        <v>451</v>
      </c>
      <c r="E97" s="233"/>
      <c r="F97" s="233"/>
      <c r="G97" s="233"/>
      <c r="H97" s="233"/>
      <c r="I97" s="233"/>
      <c r="J97" s="233"/>
      <c r="K97" s="233"/>
      <c r="L97" s="233"/>
      <c r="M97" s="233"/>
      <c r="N97" s="233"/>
      <c r="O97" s="233"/>
    </row>
    <row r="98" spans="3:15" ht="13.5">
      <c r="C98" s="1" t="s">
        <v>5</v>
      </c>
      <c r="D98" s="233" t="s">
        <v>344</v>
      </c>
      <c r="E98" s="233"/>
      <c r="F98" s="233"/>
      <c r="G98" s="233"/>
      <c r="H98" s="233"/>
      <c r="I98" s="233"/>
      <c r="J98" s="233" t="s">
        <v>345</v>
      </c>
      <c r="K98" s="233"/>
      <c r="L98" s="233"/>
      <c r="M98" s="233"/>
      <c r="N98" s="233"/>
      <c r="O98" s="233"/>
    </row>
    <row r="99" spans="3:15" ht="13.5">
      <c r="C99" s="1" t="s">
        <v>6</v>
      </c>
      <c r="D99" s="233" t="s">
        <v>352</v>
      </c>
      <c r="E99" s="233"/>
      <c r="F99" s="233"/>
      <c r="G99" s="233"/>
      <c r="H99" s="233"/>
      <c r="I99" s="233"/>
      <c r="J99" s="233" t="s">
        <v>352</v>
      </c>
      <c r="K99" s="233"/>
      <c r="L99" s="233"/>
      <c r="M99" s="233"/>
      <c r="N99" s="233"/>
      <c r="O99" s="233"/>
    </row>
    <row r="100" spans="3:15" ht="35.25" customHeight="1">
      <c r="C100" s="1" t="s">
        <v>7</v>
      </c>
      <c r="D100" s="270" t="s">
        <v>361</v>
      </c>
      <c r="E100" s="376"/>
      <c r="F100" s="376"/>
      <c r="G100" s="376"/>
      <c r="H100" s="376"/>
      <c r="I100" s="377"/>
      <c r="J100" s="270" t="s">
        <v>362</v>
      </c>
      <c r="K100" s="376"/>
      <c r="L100" s="376"/>
      <c r="M100" s="376"/>
      <c r="N100" s="376"/>
      <c r="O100" s="377"/>
    </row>
    <row r="101" spans="3:15" ht="25.5" customHeight="1">
      <c r="C101" s="1" t="s">
        <v>8</v>
      </c>
      <c r="D101" s="237" t="s">
        <v>371</v>
      </c>
      <c r="E101" s="237"/>
      <c r="F101" s="237"/>
      <c r="G101" s="237"/>
      <c r="H101" s="237"/>
      <c r="I101" s="237"/>
      <c r="J101" s="241" t="s">
        <v>372</v>
      </c>
      <c r="K101" s="241"/>
      <c r="L101" s="241"/>
      <c r="M101" s="241"/>
      <c r="N101" s="241"/>
      <c r="O101" s="241"/>
    </row>
    <row r="102" spans="3:15" ht="13.5">
      <c r="C102" s="1" t="s">
        <v>9</v>
      </c>
      <c r="D102" s="237" t="s">
        <v>380</v>
      </c>
      <c r="E102" s="237"/>
      <c r="F102" s="237"/>
      <c r="G102" s="237"/>
      <c r="H102" s="237"/>
      <c r="I102" s="237"/>
      <c r="J102" s="233"/>
      <c r="K102" s="233"/>
      <c r="L102" s="233"/>
      <c r="M102" s="233"/>
      <c r="N102" s="233"/>
      <c r="O102" s="233"/>
    </row>
    <row r="103" spans="3:15" ht="13.5">
      <c r="C103" s="1" t="s">
        <v>10</v>
      </c>
      <c r="D103" s="233" t="s">
        <v>388</v>
      </c>
      <c r="E103" s="233"/>
      <c r="F103" s="233"/>
      <c r="G103" s="233"/>
      <c r="H103" s="233"/>
      <c r="I103" s="233"/>
      <c r="J103" s="233" t="s">
        <v>389</v>
      </c>
      <c r="K103" s="233"/>
      <c r="L103" s="233"/>
      <c r="M103" s="233"/>
      <c r="N103" s="233"/>
      <c r="O103" s="233"/>
    </row>
    <row r="104" spans="3:15" ht="13.5">
      <c r="C104" s="1" t="s">
        <v>11</v>
      </c>
      <c r="D104" s="244" t="s">
        <v>395</v>
      </c>
      <c r="E104" s="244"/>
      <c r="F104" s="244"/>
      <c r="G104" s="244"/>
      <c r="H104" s="244"/>
      <c r="I104" s="244"/>
      <c r="J104" s="244"/>
      <c r="K104" s="244"/>
      <c r="L104" s="244"/>
      <c r="M104" s="244"/>
      <c r="N104" s="244"/>
      <c r="O104" s="244"/>
    </row>
    <row r="105" spans="3:15" ht="13.5">
      <c r="C105" s="1" t="s">
        <v>12</v>
      </c>
      <c r="D105" s="233" t="s">
        <v>409</v>
      </c>
      <c r="E105" s="233"/>
      <c r="F105" s="233"/>
      <c r="G105" s="233"/>
      <c r="H105" s="233"/>
      <c r="I105" s="233"/>
      <c r="J105" s="233" t="s">
        <v>410</v>
      </c>
      <c r="K105" s="233"/>
      <c r="L105" s="233"/>
      <c r="M105" s="233"/>
      <c r="N105" s="233"/>
      <c r="O105" s="233"/>
    </row>
    <row r="106" spans="3:15" ht="13.5">
      <c r="C106" s="1" t="s">
        <v>13</v>
      </c>
      <c r="D106" s="233" t="s">
        <v>416</v>
      </c>
      <c r="E106" s="233"/>
      <c r="F106" s="233"/>
      <c r="G106" s="233"/>
      <c r="H106" s="233"/>
      <c r="I106" s="233"/>
      <c r="J106" s="233"/>
      <c r="K106" s="233"/>
      <c r="L106" s="233"/>
      <c r="M106" s="233"/>
      <c r="N106" s="233"/>
      <c r="O106" s="233"/>
    </row>
    <row r="107" spans="3:15" ht="48" customHeight="1">
      <c r="C107" s="1" t="s">
        <v>14</v>
      </c>
      <c r="D107" s="239" t="s">
        <v>419</v>
      </c>
      <c r="E107" s="239"/>
      <c r="F107" s="239"/>
      <c r="G107" s="239"/>
      <c r="H107" s="239"/>
      <c r="I107" s="239"/>
      <c r="J107" s="233"/>
      <c r="K107" s="233"/>
      <c r="L107" s="233"/>
      <c r="M107" s="233"/>
      <c r="N107" s="233"/>
      <c r="O107" s="233"/>
    </row>
    <row r="108" spans="3:15" ht="60.75" customHeight="1">
      <c r="C108" s="1" t="s">
        <v>15</v>
      </c>
      <c r="D108" s="239" t="s">
        <v>428</v>
      </c>
      <c r="E108" s="239"/>
      <c r="F108" s="239"/>
      <c r="G108" s="239"/>
      <c r="H108" s="239"/>
      <c r="I108" s="239"/>
      <c r="J108" s="375" t="s">
        <v>429</v>
      </c>
      <c r="K108" s="375"/>
      <c r="L108" s="375"/>
      <c r="M108" s="375"/>
      <c r="N108" s="375"/>
      <c r="O108" s="375"/>
    </row>
    <row r="109" spans="3:15" ht="25.5" customHeight="1">
      <c r="C109" s="1" t="s">
        <v>16</v>
      </c>
      <c r="D109" s="239" t="s">
        <v>436</v>
      </c>
      <c r="E109" s="239"/>
      <c r="F109" s="239"/>
      <c r="G109" s="239"/>
      <c r="H109" s="239"/>
      <c r="I109" s="239"/>
      <c r="J109" s="233"/>
      <c r="K109" s="233"/>
      <c r="L109" s="233"/>
      <c r="M109" s="233"/>
      <c r="N109" s="233"/>
      <c r="O109" s="233"/>
    </row>
    <row r="111" spans="4:15" ht="13.5">
      <c r="D111" s="373" t="s">
        <v>396</v>
      </c>
      <c r="E111" s="373"/>
      <c r="F111" s="373"/>
      <c r="G111" s="373"/>
      <c r="H111" s="373"/>
      <c r="I111" s="373"/>
      <c r="J111" s="373"/>
      <c r="K111" s="373"/>
      <c r="L111" s="373"/>
      <c r="M111" s="373"/>
      <c r="N111" s="373"/>
      <c r="O111" s="373"/>
    </row>
    <row r="112" spans="4:15" ht="13.5">
      <c r="D112" s="373"/>
      <c r="E112" s="373"/>
      <c r="F112" s="373"/>
      <c r="G112" s="373"/>
      <c r="H112" s="373"/>
      <c r="I112" s="373"/>
      <c r="J112" s="373"/>
      <c r="K112" s="373"/>
      <c r="L112" s="373"/>
      <c r="M112" s="373"/>
      <c r="N112" s="373"/>
      <c r="O112" s="373"/>
    </row>
    <row r="113" spans="4:15" ht="13.5">
      <c r="D113" s="373"/>
      <c r="E113" s="373"/>
      <c r="F113" s="373"/>
      <c r="G113" s="373"/>
      <c r="H113" s="373"/>
      <c r="I113" s="373"/>
      <c r="J113" s="373"/>
      <c r="K113" s="373"/>
      <c r="L113" s="373"/>
      <c r="M113" s="373"/>
      <c r="N113" s="373"/>
      <c r="O113" s="373"/>
    </row>
    <row r="114" spans="4:15" ht="13.5">
      <c r="D114" s="373"/>
      <c r="E114" s="373"/>
      <c r="F114" s="373"/>
      <c r="G114" s="373"/>
      <c r="H114" s="373"/>
      <c r="I114" s="373"/>
      <c r="J114" s="373"/>
      <c r="K114" s="373"/>
      <c r="L114" s="373"/>
      <c r="M114" s="373"/>
      <c r="N114" s="373"/>
      <c r="O114" s="373"/>
    </row>
    <row r="115" spans="4:15" ht="13.5">
      <c r="D115" s="373"/>
      <c r="E115" s="373"/>
      <c r="F115" s="373"/>
      <c r="G115" s="373"/>
      <c r="H115" s="373"/>
      <c r="I115" s="373"/>
      <c r="J115" s="373"/>
      <c r="K115" s="373"/>
      <c r="L115" s="373"/>
      <c r="M115" s="373"/>
      <c r="N115" s="373"/>
      <c r="O115" s="373"/>
    </row>
    <row r="116" spans="4:15" ht="13.5">
      <c r="D116" s="373"/>
      <c r="E116" s="373"/>
      <c r="F116" s="373"/>
      <c r="G116" s="373"/>
      <c r="H116" s="373"/>
      <c r="I116" s="373"/>
      <c r="J116" s="373"/>
      <c r="K116" s="373"/>
      <c r="L116" s="373"/>
      <c r="M116" s="373"/>
      <c r="N116" s="373"/>
      <c r="O116" s="373"/>
    </row>
    <row r="124" spans="3:7" ht="13.5">
      <c r="C124" s="257" t="s">
        <v>95</v>
      </c>
      <c r="D124" s="257"/>
      <c r="E124" s="257"/>
      <c r="F124" s="257"/>
      <c r="G124" s="257"/>
    </row>
    <row r="125" spans="3:8" ht="13.5">
      <c r="C125" s="1"/>
      <c r="D125" s="3" t="s">
        <v>91</v>
      </c>
      <c r="E125" s="3" t="s">
        <v>92</v>
      </c>
      <c r="F125" s="3" t="s">
        <v>93</v>
      </c>
      <c r="G125" s="3" t="s">
        <v>94</v>
      </c>
      <c r="H125" s="3" t="s">
        <v>58</v>
      </c>
    </row>
    <row r="126" spans="3:8" ht="13.5">
      <c r="C126" s="1" t="s">
        <v>0</v>
      </c>
      <c r="D126" s="4">
        <v>48</v>
      </c>
      <c r="E126" s="4">
        <v>68</v>
      </c>
      <c r="F126" s="4">
        <v>46</v>
      </c>
      <c r="G126" s="4">
        <v>47</v>
      </c>
      <c r="H126" s="4">
        <f>SUM(D126:G126)</f>
        <v>209</v>
      </c>
    </row>
    <row r="127" spans="3:12" ht="13.5">
      <c r="C127" s="1" t="s">
        <v>1</v>
      </c>
      <c r="D127" s="4"/>
      <c r="E127" s="4"/>
      <c r="F127" s="4"/>
      <c r="G127" s="4">
        <v>6</v>
      </c>
      <c r="H127" s="4">
        <f aca="true" t="shared" si="3" ref="H127:H142">SUM(D127:G127)</f>
        <v>6</v>
      </c>
      <c r="I127" s="374" t="s">
        <v>313</v>
      </c>
      <c r="J127" s="232"/>
      <c r="K127" s="232"/>
      <c r="L127" s="232"/>
    </row>
    <row r="128" spans="3:8" ht="13.5">
      <c r="C128" s="1" t="s">
        <v>2</v>
      </c>
      <c r="D128" s="4"/>
      <c r="E128" s="4"/>
      <c r="F128" s="4"/>
      <c r="G128" s="4"/>
      <c r="H128" s="4">
        <f t="shared" si="3"/>
        <v>0</v>
      </c>
    </row>
    <row r="129" spans="3:8" ht="13.5">
      <c r="C129" s="1" t="s">
        <v>3</v>
      </c>
      <c r="D129" s="4">
        <v>0</v>
      </c>
      <c r="E129" s="4">
        <v>2</v>
      </c>
      <c r="F129" s="4">
        <v>0</v>
      </c>
      <c r="G129" s="4">
        <v>1</v>
      </c>
      <c r="H129" s="4">
        <f t="shared" si="3"/>
        <v>3</v>
      </c>
    </row>
    <row r="130" spans="3:8" ht="13.5">
      <c r="C130" s="1" t="s">
        <v>4</v>
      </c>
      <c r="D130" s="4">
        <v>0</v>
      </c>
      <c r="E130" s="4">
        <v>0</v>
      </c>
      <c r="F130" s="4">
        <v>0</v>
      </c>
      <c r="G130" s="4">
        <v>0</v>
      </c>
      <c r="H130" s="4">
        <f t="shared" si="3"/>
        <v>0</v>
      </c>
    </row>
    <row r="131" spans="3:8" ht="13.5">
      <c r="C131" s="1" t="s">
        <v>5</v>
      </c>
      <c r="D131" s="4">
        <v>0</v>
      </c>
      <c r="E131" s="4">
        <v>0</v>
      </c>
      <c r="F131" s="4">
        <v>0</v>
      </c>
      <c r="G131" s="4">
        <v>0</v>
      </c>
      <c r="H131" s="4">
        <f t="shared" si="3"/>
        <v>0</v>
      </c>
    </row>
    <row r="132" spans="3:12" ht="13.5">
      <c r="C132" s="1" t="s">
        <v>6</v>
      </c>
      <c r="D132" s="4">
        <v>17</v>
      </c>
      <c r="E132" s="4"/>
      <c r="F132" s="4"/>
      <c r="G132" s="4"/>
      <c r="H132" s="4">
        <f t="shared" si="3"/>
        <v>17</v>
      </c>
      <c r="I132" s="374" t="s">
        <v>353</v>
      </c>
      <c r="J132" s="232"/>
      <c r="K132" s="232"/>
      <c r="L132" s="232"/>
    </row>
    <row r="133" spans="3:8" ht="13.5">
      <c r="C133" s="1" t="s">
        <v>7</v>
      </c>
      <c r="D133" s="4"/>
      <c r="E133" s="4"/>
      <c r="F133" s="4"/>
      <c r="G133" s="4"/>
      <c r="H133" s="4">
        <f t="shared" si="3"/>
        <v>0</v>
      </c>
    </row>
    <row r="134" spans="3:8" ht="13.5">
      <c r="C134" s="1" t="s">
        <v>8</v>
      </c>
      <c r="D134" s="4"/>
      <c r="E134" s="4">
        <v>2</v>
      </c>
      <c r="F134" s="4">
        <v>1</v>
      </c>
      <c r="G134" s="4"/>
      <c r="H134" s="4">
        <f t="shared" si="3"/>
        <v>3</v>
      </c>
    </row>
    <row r="135" spans="3:8" ht="13.5">
      <c r="C135" s="1" t="s">
        <v>9</v>
      </c>
      <c r="D135" s="4"/>
      <c r="E135" s="4"/>
      <c r="F135" s="4"/>
      <c r="G135" s="4"/>
      <c r="H135" s="4">
        <f t="shared" si="3"/>
        <v>0</v>
      </c>
    </row>
    <row r="136" spans="3:8" ht="13.5">
      <c r="C136" s="1" t="s">
        <v>10</v>
      </c>
      <c r="D136" s="4"/>
      <c r="E136" s="4"/>
      <c r="F136" s="4"/>
      <c r="G136" s="4"/>
      <c r="H136" s="4">
        <f t="shared" si="3"/>
        <v>0</v>
      </c>
    </row>
    <row r="137" spans="3:8" ht="13.5">
      <c r="C137" s="1" t="s">
        <v>11</v>
      </c>
      <c r="D137" s="4">
        <v>0</v>
      </c>
      <c r="E137" s="4">
        <v>0</v>
      </c>
      <c r="F137" s="4">
        <v>0</v>
      </c>
      <c r="G137" s="4">
        <v>0</v>
      </c>
      <c r="H137" s="4">
        <f t="shared" si="3"/>
        <v>0</v>
      </c>
    </row>
    <row r="138" spans="3:8" ht="13.5">
      <c r="C138" s="1" t="s">
        <v>12</v>
      </c>
      <c r="D138" s="4">
        <v>1</v>
      </c>
      <c r="E138" s="4">
        <v>2</v>
      </c>
      <c r="F138" s="4">
        <v>0</v>
      </c>
      <c r="G138" s="4">
        <v>0</v>
      </c>
      <c r="H138" s="4">
        <f t="shared" si="3"/>
        <v>3</v>
      </c>
    </row>
    <row r="139" spans="3:8" ht="13.5">
      <c r="C139" s="1" t="s">
        <v>13</v>
      </c>
      <c r="D139" s="4"/>
      <c r="E139" s="4"/>
      <c r="F139" s="4"/>
      <c r="G139" s="4"/>
      <c r="H139" s="4">
        <f t="shared" si="3"/>
        <v>0</v>
      </c>
    </row>
    <row r="140" spans="3:8" ht="13.5">
      <c r="C140" s="1" t="s">
        <v>14</v>
      </c>
      <c r="D140" s="4">
        <v>0</v>
      </c>
      <c r="E140" s="4">
        <v>0</v>
      </c>
      <c r="F140" s="4">
        <v>0</v>
      </c>
      <c r="G140" s="4">
        <v>0</v>
      </c>
      <c r="H140" s="4">
        <f t="shared" si="3"/>
        <v>0</v>
      </c>
    </row>
    <row r="141" spans="3:8" ht="13.5">
      <c r="C141" s="1" t="s">
        <v>15</v>
      </c>
      <c r="D141" s="4"/>
      <c r="E141" s="4"/>
      <c r="F141" s="4"/>
      <c r="G141" s="4"/>
      <c r="H141" s="4">
        <f t="shared" si="3"/>
        <v>0</v>
      </c>
    </row>
    <row r="142" spans="3:9" ht="13.5">
      <c r="C142" s="1" t="s">
        <v>16</v>
      </c>
      <c r="D142" s="4">
        <v>1</v>
      </c>
      <c r="E142" s="4">
        <v>3</v>
      </c>
      <c r="F142" s="4">
        <v>1</v>
      </c>
      <c r="G142" s="4">
        <v>1</v>
      </c>
      <c r="H142" s="4">
        <f t="shared" si="3"/>
        <v>6</v>
      </c>
      <c r="I142" s="169">
        <v>43374</v>
      </c>
    </row>
    <row r="143" spans="3:8" ht="13.5">
      <c r="C143" s="1"/>
      <c r="D143" s="4"/>
      <c r="E143" s="4"/>
      <c r="F143" s="4"/>
      <c r="G143" s="4"/>
      <c r="H143" s="4"/>
    </row>
    <row r="144" spans="3:8" ht="13.5">
      <c r="C144" s="1" t="s">
        <v>17</v>
      </c>
      <c r="D144" s="4">
        <f>SUM(D126:D142)</f>
        <v>67</v>
      </c>
      <c r="E144" s="4">
        <f>SUM(E126:E142)</f>
        <v>77</v>
      </c>
      <c r="F144" s="4">
        <f>SUM(F126:F142)</f>
        <v>48</v>
      </c>
      <c r="G144" s="4">
        <f>SUM(G126:G142)</f>
        <v>55</v>
      </c>
      <c r="H144" s="4">
        <f>SUM(H126:H142)</f>
        <v>247</v>
      </c>
    </row>
    <row r="162" spans="3:7" ht="13.5">
      <c r="C162" s="232" t="s">
        <v>97</v>
      </c>
      <c r="D162" s="232"/>
      <c r="E162" s="232"/>
      <c r="F162" s="232"/>
      <c r="G162" s="232"/>
    </row>
    <row r="164" spans="3:11" ht="13.5">
      <c r="C164" s="233"/>
      <c r="D164" s="315" t="s">
        <v>98</v>
      </c>
      <c r="E164" s="372" t="s">
        <v>99</v>
      </c>
      <c r="F164" s="315" t="s">
        <v>100</v>
      </c>
      <c r="G164" s="372" t="s">
        <v>99</v>
      </c>
      <c r="H164" s="272" t="s">
        <v>101</v>
      </c>
      <c r="I164" s="369" t="s">
        <v>102</v>
      </c>
      <c r="J164" s="244" t="s">
        <v>104</v>
      </c>
      <c r="K164" s="244"/>
    </row>
    <row r="165" spans="3:11" ht="13.5">
      <c r="C165" s="233"/>
      <c r="D165" s="315"/>
      <c r="E165" s="372"/>
      <c r="F165" s="315"/>
      <c r="G165" s="372"/>
      <c r="H165" s="272"/>
      <c r="I165" s="314"/>
      <c r="J165" s="14" t="s">
        <v>105</v>
      </c>
      <c r="K165" s="15" t="s">
        <v>106</v>
      </c>
    </row>
    <row r="166" spans="3:11" ht="13.5">
      <c r="C166" s="1" t="s">
        <v>0</v>
      </c>
      <c r="D166" s="106">
        <v>43374</v>
      </c>
      <c r="E166" s="16"/>
      <c r="F166" s="107">
        <v>43420</v>
      </c>
      <c r="G166" s="16">
        <v>44</v>
      </c>
      <c r="H166" s="4">
        <f>+G166-E166</f>
        <v>44</v>
      </c>
      <c r="I166" s="4">
        <v>44</v>
      </c>
      <c r="J166" s="123"/>
      <c r="K166" s="108" t="s">
        <v>295</v>
      </c>
    </row>
    <row r="167" spans="3:11" ht="13.5">
      <c r="C167" s="1" t="s">
        <v>1</v>
      </c>
      <c r="D167" s="106"/>
      <c r="E167" s="16"/>
      <c r="F167" s="33"/>
      <c r="G167" s="16"/>
      <c r="H167" s="4">
        <f aca="true" t="shared" si="4" ref="H167:H182">+G167-E167</f>
        <v>0</v>
      </c>
      <c r="I167" s="4"/>
      <c r="J167" s="123"/>
      <c r="K167" s="108"/>
    </row>
    <row r="168" spans="3:11" ht="13.5">
      <c r="C168" s="1" t="s">
        <v>2</v>
      </c>
      <c r="D168" s="106">
        <v>43313</v>
      </c>
      <c r="E168" s="16">
        <v>70</v>
      </c>
      <c r="F168" s="107">
        <v>43404</v>
      </c>
      <c r="G168" s="16">
        <v>36</v>
      </c>
      <c r="H168" s="4">
        <f t="shared" si="4"/>
        <v>-34</v>
      </c>
      <c r="I168" s="4">
        <v>5</v>
      </c>
      <c r="J168" s="123" t="s">
        <v>295</v>
      </c>
      <c r="K168" s="108"/>
    </row>
    <row r="169" spans="3:11" ht="13.5">
      <c r="C169" s="1" t="s">
        <v>3</v>
      </c>
      <c r="D169" s="106">
        <v>43374</v>
      </c>
      <c r="E169" s="16">
        <v>54</v>
      </c>
      <c r="F169" s="107">
        <v>43410</v>
      </c>
      <c r="G169" s="16">
        <v>16</v>
      </c>
      <c r="H169" s="4">
        <f t="shared" si="4"/>
        <v>-38</v>
      </c>
      <c r="I169" s="4">
        <v>3</v>
      </c>
      <c r="J169" s="123"/>
      <c r="K169" s="108" t="s">
        <v>295</v>
      </c>
    </row>
    <row r="170" spans="3:11" ht="13.5">
      <c r="C170" s="1" t="s">
        <v>4</v>
      </c>
      <c r="D170" s="106">
        <v>43313</v>
      </c>
      <c r="E170" s="16">
        <v>0</v>
      </c>
      <c r="F170" s="107">
        <v>43405</v>
      </c>
      <c r="G170" s="16">
        <v>0</v>
      </c>
      <c r="H170" s="4">
        <f t="shared" si="4"/>
        <v>0</v>
      </c>
      <c r="I170" s="4">
        <v>0</v>
      </c>
      <c r="J170" s="123"/>
      <c r="K170" s="108"/>
    </row>
    <row r="171" spans="3:11" ht="13.5">
      <c r="C171" s="1" t="s">
        <v>5</v>
      </c>
      <c r="D171" s="106">
        <v>43678</v>
      </c>
      <c r="E171" s="16"/>
      <c r="F171" s="107">
        <v>43799</v>
      </c>
      <c r="G171" s="16">
        <v>0</v>
      </c>
      <c r="H171" s="4">
        <f t="shared" si="4"/>
        <v>0</v>
      </c>
      <c r="I171" s="4">
        <v>1</v>
      </c>
      <c r="J171" s="123"/>
      <c r="K171" s="108" t="s">
        <v>295</v>
      </c>
    </row>
    <row r="172" spans="3:11" ht="13.5">
      <c r="C172" s="1" t="s">
        <v>6</v>
      </c>
      <c r="D172" s="106"/>
      <c r="E172" s="16"/>
      <c r="F172" s="33"/>
      <c r="G172" s="16"/>
      <c r="H172" s="4">
        <f t="shared" si="4"/>
        <v>0</v>
      </c>
      <c r="I172" s="4"/>
      <c r="J172" s="123"/>
      <c r="K172" s="108"/>
    </row>
    <row r="173" spans="3:11" ht="13.5">
      <c r="C173" s="1" t="s">
        <v>7</v>
      </c>
      <c r="D173" s="106">
        <v>43374</v>
      </c>
      <c r="E173" s="16"/>
      <c r="F173" s="107">
        <v>43397</v>
      </c>
      <c r="G173" s="16">
        <v>1</v>
      </c>
      <c r="H173" s="4">
        <f t="shared" si="4"/>
        <v>1</v>
      </c>
      <c r="I173" s="4">
        <v>12</v>
      </c>
      <c r="J173" s="123"/>
      <c r="K173" s="108" t="s">
        <v>295</v>
      </c>
    </row>
    <row r="174" spans="3:11" ht="13.5">
      <c r="C174" s="1" t="s">
        <v>8</v>
      </c>
      <c r="D174" s="137">
        <v>43009</v>
      </c>
      <c r="E174" s="16">
        <v>0</v>
      </c>
      <c r="F174" s="136">
        <v>43252</v>
      </c>
      <c r="G174" s="16">
        <v>0</v>
      </c>
      <c r="H174" s="4">
        <f t="shared" si="4"/>
        <v>0</v>
      </c>
      <c r="I174" s="4">
        <v>0</v>
      </c>
      <c r="J174" s="123"/>
      <c r="K174" s="108"/>
    </row>
    <row r="175" spans="3:11" ht="13.5">
      <c r="C175" s="1" t="s">
        <v>9</v>
      </c>
      <c r="D175" s="106">
        <v>43374</v>
      </c>
      <c r="E175" s="16">
        <v>0</v>
      </c>
      <c r="F175" s="107">
        <v>43424</v>
      </c>
      <c r="G175" s="16">
        <v>0</v>
      </c>
      <c r="H175" s="4">
        <f t="shared" si="4"/>
        <v>0</v>
      </c>
      <c r="I175" s="4">
        <v>0</v>
      </c>
      <c r="J175" s="123" t="s">
        <v>295</v>
      </c>
      <c r="K175" s="108"/>
    </row>
    <row r="176" spans="3:11" ht="13.5">
      <c r="C176" s="1" t="s">
        <v>10</v>
      </c>
      <c r="D176" s="106"/>
      <c r="E176" s="16"/>
      <c r="F176" s="33"/>
      <c r="G176" s="16"/>
      <c r="H176" s="4">
        <f t="shared" si="4"/>
        <v>0</v>
      </c>
      <c r="I176" s="4"/>
      <c r="J176" s="123"/>
      <c r="K176" s="108"/>
    </row>
    <row r="177" spans="3:11" ht="13.5">
      <c r="C177" s="1" t="s">
        <v>11</v>
      </c>
      <c r="D177" s="106">
        <v>43375</v>
      </c>
      <c r="E177" s="16">
        <v>292</v>
      </c>
      <c r="F177" s="107">
        <v>43419</v>
      </c>
      <c r="G177" s="16">
        <v>158</v>
      </c>
      <c r="H177" s="4">
        <f t="shared" si="4"/>
        <v>-134</v>
      </c>
      <c r="I177" s="4">
        <v>44</v>
      </c>
      <c r="J177" s="123"/>
      <c r="K177" s="108" t="s">
        <v>295</v>
      </c>
    </row>
    <row r="178" spans="3:11" ht="13.5">
      <c r="C178" s="1" t="s">
        <v>12</v>
      </c>
      <c r="D178" s="106">
        <v>43374</v>
      </c>
      <c r="E178" s="16">
        <v>4</v>
      </c>
      <c r="F178" s="107">
        <v>43419</v>
      </c>
      <c r="G178" s="16">
        <v>3</v>
      </c>
      <c r="H178" s="4">
        <f t="shared" si="4"/>
        <v>-1</v>
      </c>
      <c r="I178" s="4">
        <v>2</v>
      </c>
      <c r="J178" s="123"/>
      <c r="K178" s="108" t="s">
        <v>295</v>
      </c>
    </row>
    <row r="179" spans="3:11" ht="13.5">
      <c r="C179" s="1" t="s">
        <v>13</v>
      </c>
      <c r="D179" s="106">
        <v>43374</v>
      </c>
      <c r="E179" s="16">
        <v>9</v>
      </c>
      <c r="F179" s="107">
        <v>43423</v>
      </c>
      <c r="G179" s="16">
        <v>4</v>
      </c>
      <c r="H179" s="4">
        <f t="shared" si="4"/>
        <v>-5</v>
      </c>
      <c r="I179" s="4">
        <v>0</v>
      </c>
      <c r="J179" s="123"/>
      <c r="K179" s="108"/>
    </row>
    <row r="180" spans="3:11" ht="13.5">
      <c r="C180" s="1" t="s">
        <v>14</v>
      </c>
      <c r="D180" s="106">
        <v>43374</v>
      </c>
      <c r="E180" s="16">
        <v>74</v>
      </c>
      <c r="F180" s="106">
        <v>43399</v>
      </c>
      <c r="G180" s="16">
        <v>33</v>
      </c>
      <c r="H180" s="4">
        <f t="shared" si="4"/>
        <v>-41</v>
      </c>
      <c r="I180" s="4">
        <v>3</v>
      </c>
      <c r="J180" s="123" t="s">
        <v>295</v>
      </c>
      <c r="K180" s="108"/>
    </row>
    <row r="181" spans="3:11" ht="13.5">
      <c r="C181" s="1" t="s">
        <v>15</v>
      </c>
      <c r="D181" s="106">
        <v>43191</v>
      </c>
      <c r="E181" s="16">
        <v>55</v>
      </c>
      <c r="F181" s="106">
        <v>43374</v>
      </c>
      <c r="G181" s="16">
        <v>6</v>
      </c>
      <c r="H181" s="4">
        <f t="shared" si="4"/>
        <v>-49</v>
      </c>
      <c r="I181" s="4">
        <v>0</v>
      </c>
      <c r="J181" s="123"/>
      <c r="K181" s="108"/>
    </row>
    <row r="182" spans="3:11" ht="13.5">
      <c r="C182" s="1" t="s">
        <v>16</v>
      </c>
      <c r="D182" s="106">
        <v>43374</v>
      </c>
      <c r="E182" s="16">
        <v>22</v>
      </c>
      <c r="F182" s="106">
        <v>43395</v>
      </c>
      <c r="G182" s="16">
        <v>8</v>
      </c>
      <c r="H182" s="4">
        <f t="shared" si="4"/>
        <v>-14</v>
      </c>
      <c r="I182" s="4">
        <v>1</v>
      </c>
      <c r="J182" s="123" t="s">
        <v>295</v>
      </c>
      <c r="K182" s="108"/>
    </row>
    <row r="183" spans="3:11" ht="13.5">
      <c r="C183" s="1"/>
      <c r="D183" s="33"/>
      <c r="E183" s="16"/>
      <c r="F183" s="33"/>
      <c r="G183" s="16"/>
      <c r="H183" s="4"/>
      <c r="I183" s="4"/>
      <c r="J183" s="6"/>
      <c r="K183" s="16"/>
    </row>
    <row r="184" spans="3:11" ht="13.5">
      <c r="C184" s="1" t="s">
        <v>17</v>
      </c>
      <c r="D184" s="33"/>
      <c r="E184" s="16">
        <f>SUM(E166:E182)</f>
        <v>580</v>
      </c>
      <c r="F184" s="33"/>
      <c r="G184" s="16">
        <f>SUM(G166:G182)</f>
        <v>309</v>
      </c>
      <c r="H184" s="4">
        <f>+G184-E184</f>
        <v>-271</v>
      </c>
      <c r="I184" s="4">
        <f>SUM(I166:I182)</f>
        <v>115</v>
      </c>
      <c r="J184" s="6">
        <f>COUNTA(J166:J182)</f>
        <v>4</v>
      </c>
      <c r="K184" s="16">
        <f>COUNTA(K166:K182)</f>
        <v>6</v>
      </c>
    </row>
    <row r="187" spans="3:5" ht="13.5">
      <c r="C187" s="257" t="s">
        <v>111</v>
      </c>
      <c r="D187" s="257"/>
      <c r="E187" s="257"/>
    </row>
    <row r="188" spans="3:11" ht="13.5">
      <c r="C188" s="1"/>
      <c r="D188" s="14" t="s">
        <v>107</v>
      </c>
      <c r="E188" s="24" t="s">
        <v>108</v>
      </c>
      <c r="F188" s="34" t="s">
        <v>109</v>
      </c>
      <c r="G188" s="370" t="s">
        <v>110</v>
      </c>
      <c r="H188" s="371"/>
      <c r="I188" s="371"/>
      <c r="J188" s="262"/>
      <c r="K188" s="263"/>
    </row>
    <row r="189" spans="3:11" ht="13.5">
      <c r="C189" s="1" t="s">
        <v>0</v>
      </c>
      <c r="D189" s="14"/>
      <c r="E189" s="24"/>
      <c r="F189" s="34"/>
      <c r="G189" s="361" t="s">
        <v>296</v>
      </c>
      <c r="H189" s="262"/>
      <c r="I189" s="262"/>
      <c r="J189" s="262"/>
      <c r="K189" s="263"/>
    </row>
    <row r="190" spans="3:11" ht="13.5">
      <c r="C190" s="1" t="s">
        <v>1</v>
      </c>
      <c r="D190" s="14"/>
      <c r="E190" s="24"/>
      <c r="F190" s="34"/>
      <c r="G190" s="361"/>
      <c r="H190" s="262"/>
      <c r="I190" s="262"/>
      <c r="J190" s="262"/>
      <c r="K190" s="263"/>
    </row>
    <row r="191" spans="3:11" ht="13.5">
      <c r="C191" s="1" t="s">
        <v>2</v>
      </c>
      <c r="D191" s="14"/>
      <c r="E191" s="24" t="s">
        <v>295</v>
      </c>
      <c r="F191" s="34" t="s">
        <v>295</v>
      </c>
      <c r="G191" s="361"/>
      <c r="H191" s="262"/>
      <c r="I191" s="262"/>
      <c r="J191" s="262"/>
      <c r="K191" s="263"/>
    </row>
    <row r="192" spans="3:11" ht="13.5">
      <c r="C192" s="1" t="s">
        <v>3</v>
      </c>
      <c r="D192" s="14" t="s">
        <v>295</v>
      </c>
      <c r="E192" s="24"/>
      <c r="F192" s="34"/>
      <c r="G192" s="361"/>
      <c r="H192" s="262"/>
      <c r="I192" s="262"/>
      <c r="J192" s="262"/>
      <c r="K192" s="263"/>
    </row>
    <row r="193" spans="3:11" ht="13.5">
      <c r="C193" s="1" t="s">
        <v>4</v>
      </c>
      <c r="D193" s="14"/>
      <c r="E193" s="24"/>
      <c r="F193" s="34"/>
      <c r="G193" s="361"/>
      <c r="H193" s="262"/>
      <c r="I193" s="262"/>
      <c r="J193" s="262"/>
      <c r="K193" s="263"/>
    </row>
    <row r="194" spans="3:11" ht="13.5">
      <c r="C194" s="1" t="s">
        <v>5</v>
      </c>
      <c r="D194" s="200" t="s">
        <v>295</v>
      </c>
      <c r="E194" s="24"/>
      <c r="F194" s="34"/>
      <c r="G194" s="361"/>
      <c r="H194" s="262"/>
      <c r="I194" s="262"/>
      <c r="J194" s="262"/>
      <c r="K194" s="263"/>
    </row>
    <row r="195" spans="3:11" ht="13.5">
      <c r="C195" s="1" t="s">
        <v>6</v>
      </c>
      <c r="D195" s="14"/>
      <c r="E195" s="24"/>
      <c r="F195" s="34"/>
      <c r="G195" s="361"/>
      <c r="H195" s="262"/>
      <c r="I195" s="262"/>
      <c r="J195" s="262"/>
      <c r="K195" s="263"/>
    </row>
    <row r="196" spans="3:11" ht="13.5">
      <c r="C196" s="1" t="s">
        <v>7</v>
      </c>
      <c r="D196" s="14" t="s">
        <v>295</v>
      </c>
      <c r="E196" s="24" t="s">
        <v>295</v>
      </c>
      <c r="F196" s="34"/>
      <c r="G196" s="361"/>
      <c r="H196" s="262"/>
      <c r="I196" s="262"/>
      <c r="J196" s="262"/>
      <c r="K196" s="263"/>
    </row>
    <row r="197" spans="3:11" ht="13.5">
      <c r="C197" s="1" t="s">
        <v>8</v>
      </c>
      <c r="D197" s="14" t="s">
        <v>295</v>
      </c>
      <c r="E197" s="24"/>
      <c r="F197" s="34"/>
      <c r="G197" s="361"/>
      <c r="H197" s="262"/>
      <c r="I197" s="262"/>
      <c r="J197" s="262"/>
      <c r="K197" s="263"/>
    </row>
    <row r="198" spans="3:11" ht="13.5">
      <c r="C198" s="1" t="s">
        <v>9</v>
      </c>
      <c r="D198" s="14" t="s">
        <v>295</v>
      </c>
      <c r="E198" s="24" t="s">
        <v>295</v>
      </c>
      <c r="F198" s="34"/>
      <c r="G198" s="361"/>
      <c r="H198" s="262"/>
      <c r="I198" s="262"/>
      <c r="J198" s="262"/>
      <c r="K198" s="263"/>
    </row>
    <row r="199" spans="3:11" ht="13.5">
      <c r="C199" s="1" t="s">
        <v>10</v>
      </c>
      <c r="D199" s="14"/>
      <c r="E199" s="24"/>
      <c r="F199" s="34"/>
      <c r="G199" s="361"/>
      <c r="H199" s="262"/>
      <c r="I199" s="262"/>
      <c r="J199" s="262"/>
      <c r="K199" s="263"/>
    </row>
    <row r="200" spans="3:11" ht="13.5">
      <c r="C200" s="1" t="s">
        <v>11</v>
      </c>
      <c r="D200" s="14"/>
      <c r="E200" s="24"/>
      <c r="F200" s="34"/>
      <c r="G200" s="361" t="s">
        <v>397</v>
      </c>
      <c r="H200" s="262"/>
      <c r="I200" s="262"/>
      <c r="J200" s="262"/>
      <c r="K200" s="263"/>
    </row>
    <row r="201" spans="3:11" ht="13.5">
      <c r="C201" s="1" t="s">
        <v>12</v>
      </c>
      <c r="D201" s="14" t="s">
        <v>295</v>
      </c>
      <c r="E201" s="24"/>
      <c r="F201" s="34"/>
      <c r="G201" s="361"/>
      <c r="H201" s="262"/>
      <c r="I201" s="262"/>
      <c r="J201" s="262"/>
      <c r="K201" s="263"/>
    </row>
    <row r="202" spans="3:11" ht="13.5">
      <c r="C202" s="1" t="s">
        <v>13</v>
      </c>
      <c r="D202" s="14" t="s">
        <v>295</v>
      </c>
      <c r="E202" s="24"/>
      <c r="F202" s="34"/>
      <c r="G202" s="361"/>
      <c r="H202" s="262"/>
      <c r="I202" s="262"/>
      <c r="J202" s="262"/>
      <c r="K202" s="263"/>
    </row>
    <row r="203" spans="3:11" ht="13.5">
      <c r="C203" s="1" t="s">
        <v>14</v>
      </c>
      <c r="D203" s="162" t="s">
        <v>295</v>
      </c>
      <c r="E203" s="24"/>
      <c r="F203" s="34"/>
      <c r="G203" s="361"/>
      <c r="H203" s="262"/>
      <c r="I203" s="262"/>
      <c r="J203" s="262"/>
      <c r="K203" s="263"/>
    </row>
    <row r="204" spans="3:11" ht="13.5">
      <c r="C204" s="1" t="s">
        <v>15</v>
      </c>
      <c r="D204" s="162" t="s">
        <v>295</v>
      </c>
      <c r="E204" s="24" t="s">
        <v>295</v>
      </c>
      <c r="F204" s="34"/>
      <c r="G204" s="361"/>
      <c r="H204" s="262"/>
      <c r="I204" s="262"/>
      <c r="J204" s="262"/>
      <c r="K204" s="263"/>
    </row>
    <row r="205" spans="3:11" ht="13.5">
      <c r="C205" s="1" t="s">
        <v>16</v>
      </c>
      <c r="D205" s="162" t="s">
        <v>295</v>
      </c>
      <c r="E205" s="24"/>
      <c r="F205" s="34"/>
      <c r="G205" s="361"/>
      <c r="H205" s="262"/>
      <c r="I205" s="262"/>
      <c r="J205" s="262"/>
      <c r="K205" s="263"/>
    </row>
    <row r="206" spans="3:11" ht="13.5">
      <c r="C206" s="1"/>
      <c r="D206" s="33"/>
      <c r="E206" s="10"/>
      <c r="F206" s="109"/>
      <c r="G206" s="361"/>
      <c r="H206" s="262"/>
      <c r="I206" s="262"/>
      <c r="J206" s="262"/>
      <c r="K206" s="263"/>
    </row>
    <row r="207" spans="3:11" ht="13.5">
      <c r="C207" s="1" t="s">
        <v>17</v>
      </c>
      <c r="D207" s="6">
        <f aca="true" t="shared" si="5" ref="D207:I207">COUNTA(D189:D205)</f>
        <v>10</v>
      </c>
      <c r="E207" s="8">
        <f t="shared" si="5"/>
        <v>4</v>
      </c>
      <c r="F207" s="36">
        <f t="shared" si="5"/>
        <v>1</v>
      </c>
      <c r="G207" s="367">
        <f t="shared" si="5"/>
        <v>2</v>
      </c>
      <c r="H207" s="368">
        <f t="shared" si="5"/>
        <v>0</v>
      </c>
      <c r="I207" s="368">
        <f t="shared" si="5"/>
        <v>0</v>
      </c>
      <c r="J207" s="262"/>
      <c r="K207" s="263"/>
    </row>
    <row r="217" spans="3:7" ht="13.5">
      <c r="C217" s="257" t="s">
        <v>458</v>
      </c>
      <c r="D217" s="257"/>
      <c r="E217" s="257"/>
      <c r="F217" s="257"/>
      <c r="G217" s="257"/>
    </row>
    <row r="218" spans="3:8" ht="13.5">
      <c r="C218" s="1"/>
      <c r="D218" s="3" t="s">
        <v>91</v>
      </c>
      <c r="E218" s="3" t="s">
        <v>92</v>
      </c>
      <c r="F218" s="3" t="s">
        <v>93</v>
      </c>
      <c r="G218" s="3" t="s">
        <v>94</v>
      </c>
      <c r="H218" s="3" t="s">
        <v>58</v>
      </c>
    </row>
    <row r="219" spans="3:8" ht="13.5">
      <c r="C219" s="1" t="s">
        <v>0</v>
      </c>
      <c r="D219" s="4">
        <v>0</v>
      </c>
      <c r="E219" s="4">
        <v>1</v>
      </c>
      <c r="F219" s="4">
        <v>1</v>
      </c>
      <c r="G219" s="4">
        <v>0</v>
      </c>
      <c r="H219" s="4">
        <f>SUM(D219:G219)</f>
        <v>2</v>
      </c>
    </row>
    <row r="220" spans="3:8" ht="13.5">
      <c r="C220" s="1" t="s">
        <v>1</v>
      </c>
      <c r="D220" s="4"/>
      <c r="E220" s="4"/>
      <c r="F220" s="4"/>
      <c r="G220" s="4"/>
      <c r="H220" s="4">
        <f aca="true" t="shared" si="6" ref="H220:H235">SUM(D220:G220)</f>
        <v>0</v>
      </c>
    </row>
    <row r="221" spans="3:9" ht="13.5">
      <c r="C221" s="1" t="s">
        <v>2</v>
      </c>
      <c r="D221" s="4"/>
      <c r="E221" s="4"/>
      <c r="F221" s="4"/>
      <c r="G221" s="4"/>
      <c r="H221" s="4">
        <f t="shared" si="6"/>
        <v>0</v>
      </c>
      <c r="I221" t="s">
        <v>322</v>
      </c>
    </row>
    <row r="222" spans="3:8" ht="13.5">
      <c r="C222" s="1" t="s">
        <v>3</v>
      </c>
      <c r="D222" s="4">
        <v>0</v>
      </c>
      <c r="E222" s="4">
        <v>0</v>
      </c>
      <c r="F222" s="4">
        <v>0</v>
      </c>
      <c r="G222" s="4">
        <v>0</v>
      </c>
      <c r="H222" s="4">
        <f t="shared" si="6"/>
        <v>0</v>
      </c>
    </row>
    <row r="223" spans="3:8" ht="13.5">
      <c r="C223" s="1" t="s">
        <v>4</v>
      </c>
      <c r="D223" s="4"/>
      <c r="E223" s="4"/>
      <c r="F223" s="4"/>
      <c r="G223" s="4"/>
      <c r="H223" s="4">
        <f t="shared" si="6"/>
        <v>0</v>
      </c>
    </row>
    <row r="224" spans="3:8" ht="13.5">
      <c r="C224" s="1" t="s">
        <v>5</v>
      </c>
      <c r="D224" s="4"/>
      <c r="E224" s="4"/>
      <c r="F224" s="4"/>
      <c r="G224" s="4"/>
      <c r="H224" s="4">
        <f t="shared" si="6"/>
        <v>0</v>
      </c>
    </row>
    <row r="225" spans="3:8" ht="13.5">
      <c r="C225" s="1" t="s">
        <v>6</v>
      </c>
      <c r="D225" s="4"/>
      <c r="E225" s="4"/>
      <c r="F225" s="4"/>
      <c r="G225" s="4"/>
      <c r="H225" s="4">
        <f t="shared" si="6"/>
        <v>0</v>
      </c>
    </row>
    <row r="226" spans="3:8" ht="13.5">
      <c r="C226" s="1" t="s">
        <v>7</v>
      </c>
      <c r="D226" s="4">
        <v>0</v>
      </c>
      <c r="E226" s="4">
        <v>0</v>
      </c>
      <c r="F226" s="4">
        <v>0</v>
      </c>
      <c r="G226" s="4">
        <v>0</v>
      </c>
      <c r="H226" s="4">
        <f t="shared" si="6"/>
        <v>0</v>
      </c>
    </row>
    <row r="227" spans="3:8" ht="13.5">
      <c r="C227" s="1" t="s">
        <v>8</v>
      </c>
      <c r="D227" s="4"/>
      <c r="E227" s="4"/>
      <c r="F227" s="4"/>
      <c r="G227" s="4"/>
      <c r="H227" s="4">
        <f t="shared" si="6"/>
        <v>0</v>
      </c>
    </row>
    <row r="228" spans="3:8" ht="13.5">
      <c r="C228" s="1" t="s">
        <v>9</v>
      </c>
      <c r="D228" s="4">
        <v>0</v>
      </c>
      <c r="E228" s="4">
        <v>0</v>
      </c>
      <c r="F228" s="4">
        <v>0</v>
      </c>
      <c r="G228" s="4">
        <v>0</v>
      </c>
      <c r="H228" s="4">
        <f t="shared" si="6"/>
        <v>0</v>
      </c>
    </row>
    <row r="229" spans="3:8" ht="13.5">
      <c r="C229" s="1" t="s">
        <v>10</v>
      </c>
      <c r="D229" s="4"/>
      <c r="E229" s="4"/>
      <c r="F229" s="4"/>
      <c r="G229" s="4"/>
      <c r="H229" s="4">
        <f t="shared" si="6"/>
        <v>0</v>
      </c>
    </row>
    <row r="230" spans="3:8" ht="13.5">
      <c r="C230" s="1" t="s">
        <v>11</v>
      </c>
      <c r="D230" s="4"/>
      <c r="E230" s="4"/>
      <c r="F230" s="4"/>
      <c r="G230" s="4"/>
      <c r="H230" s="4">
        <f t="shared" si="6"/>
        <v>0</v>
      </c>
    </row>
    <row r="231" spans="3:8" ht="13.5">
      <c r="C231" s="1" t="s">
        <v>12</v>
      </c>
      <c r="D231" s="4">
        <v>0</v>
      </c>
      <c r="E231" s="4">
        <v>0</v>
      </c>
      <c r="F231" s="4">
        <v>0</v>
      </c>
      <c r="G231" s="4">
        <v>0</v>
      </c>
      <c r="H231" s="4">
        <f t="shared" si="6"/>
        <v>0</v>
      </c>
    </row>
    <row r="232" spans="3:8" ht="13.5">
      <c r="C232" s="1" t="s">
        <v>13</v>
      </c>
      <c r="D232" s="4"/>
      <c r="E232" s="4"/>
      <c r="F232" s="4"/>
      <c r="G232" s="4"/>
      <c r="H232" s="4">
        <f t="shared" si="6"/>
        <v>0</v>
      </c>
    </row>
    <row r="233" spans="3:8" ht="13.5">
      <c r="C233" s="1" t="s">
        <v>14</v>
      </c>
      <c r="D233" s="4">
        <v>1</v>
      </c>
      <c r="E233" s="4">
        <v>1</v>
      </c>
      <c r="F233" s="4">
        <v>1</v>
      </c>
      <c r="G233" s="4"/>
      <c r="H233" s="4">
        <f t="shared" si="6"/>
        <v>3</v>
      </c>
    </row>
    <row r="234" spans="3:8" ht="13.5">
      <c r="C234" s="1" t="s">
        <v>15</v>
      </c>
      <c r="D234" s="4"/>
      <c r="E234" s="4"/>
      <c r="F234" s="4"/>
      <c r="G234" s="4"/>
      <c r="H234" s="4">
        <f t="shared" si="6"/>
        <v>0</v>
      </c>
    </row>
    <row r="235" spans="3:9" ht="13.5">
      <c r="C235" s="1" t="s">
        <v>16</v>
      </c>
      <c r="D235" s="4">
        <v>0</v>
      </c>
      <c r="E235" s="4">
        <v>0</v>
      </c>
      <c r="F235" s="4">
        <v>0</v>
      </c>
      <c r="G235" s="4">
        <v>0</v>
      </c>
      <c r="H235" s="4">
        <f t="shared" si="6"/>
        <v>0</v>
      </c>
      <c r="I235" s="169">
        <v>43374</v>
      </c>
    </row>
    <row r="236" spans="3:8" ht="13.5">
      <c r="C236" s="1"/>
      <c r="D236" s="4"/>
      <c r="E236" s="4"/>
      <c r="F236" s="4"/>
      <c r="G236" s="4"/>
      <c r="H236" s="4"/>
    </row>
    <row r="237" spans="3:8" ht="13.5">
      <c r="C237" s="1" t="s">
        <v>17</v>
      </c>
      <c r="D237" s="4">
        <f>SUM(D219:D235)</f>
        <v>1</v>
      </c>
      <c r="E237" s="4">
        <f>SUM(E219:E235)</f>
        <v>2</v>
      </c>
      <c r="F237" s="4">
        <f>SUM(F219:F235)</f>
        <v>2</v>
      </c>
      <c r="G237" s="4">
        <f>SUM(G219:G235)</f>
        <v>0</v>
      </c>
      <c r="H237" s="4">
        <f>SUM(H219:H235)</f>
        <v>5</v>
      </c>
    </row>
    <row r="248" spans="3:6" ht="13.5">
      <c r="C248" s="257" t="s">
        <v>117</v>
      </c>
      <c r="D248" s="257"/>
      <c r="E248" s="257"/>
      <c r="F248" s="257"/>
    </row>
    <row r="249" spans="3:12" ht="13.5">
      <c r="C249" s="1"/>
      <c r="D249" s="14" t="s">
        <v>112</v>
      </c>
      <c r="E249" s="24" t="s">
        <v>113</v>
      </c>
      <c r="F249" s="24" t="s">
        <v>114</v>
      </c>
      <c r="G249" s="24" t="s">
        <v>109</v>
      </c>
      <c r="H249" s="24" t="s">
        <v>115</v>
      </c>
      <c r="I249" s="23" t="s">
        <v>116</v>
      </c>
      <c r="J249" s="366" t="s">
        <v>110</v>
      </c>
      <c r="K249" s="255"/>
      <c r="L249" s="256"/>
    </row>
    <row r="250" spans="3:12" ht="13.5">
      <c r="C250" s="1" t="s">
        <v>0</v>
      </c>
      <c r="D250" s="14"/>
      <c r="E250" s="24"/>
      <c r="F250" s="24" t="s">
        <v>295</v>
      </c>
      <c r="G250" s="24"/>
      <c r="H250" s="24"/>
      <c r="I250" s="23"/>
      <c r="J250" s="234" t="s">
        <v>297</v>
      </c>
      <c r="K250" s="255"/>
      <c r="L250" s="256"/>
    </row>
    <row r="251" spans="3:12" ht="13.5">
      <c r="C251" s="1" t="s">
        <v>1</v>
      </c>
      <c r="D251" s="14"/>
      <c r="E251" s="24"/>
      <c r="F251" s="24"/>
      <c r="G251" s="24"/>
      <c r="H251" s="24"/>
      <c r="I251" s="23"/>
      <c r="J251" s="234"/>
      <c r="K251" s="255"/>
      <c r="L251" s="256"/>
    </row>
    <row r="252" spans="3:12" ht="13.5">
      <c r="C252" s="1" t="s">
        <v>2</v>
      </c>
      <c r="D252" s="14"/>
      <c r="E252" s="24"/>
      <c r="F252" s="24" t="s">
        <v>295</v>
      </c>
      <c r="G252" s="24"/>
      <c r="H252" s="24"/>
      <c r="I252" s="23"/>
      <c r="J252" s="234"/>
      <c r="K252" s="255"/>
      <c r="L252" s="256"/>
    </row>
    <row r="253" spans="3:12" ht="13.5">
      <c r="C253" s="1" t="s">
        <v>3</v>
      </c>
      <c r="D253" s="14" t="s">
        <v>295</v>
      </c>
      <c r="E253" s="24"/>
      <c r="F253" s="24"/>
      <c r="G253" s="24"/>
      <c r="H253" s="24"/>
      <c r="I253" s="23"/>
      <c r="J253" s="234"/>
      <c r="K253" s="255"/>
      <c r="L253" s="256"/>
    </row>
    <row r="254" spans="3:12" ht="13.5">
      <c r="C254" s="1" t="s">
        <v>4</v>
      </c>
      <c r="D254" s="171" t="s">
        <v>295</v>
      </c>
      <c r="E254" s="24"/>
      <c r="F254" s="24"/>
      <c r="G254" s="24"/>
      <c r="H254" s="24"/>
      <c r="I254" s="23"/>
      <c r="J254" s="234"/>
      <c r="K254" s="255"/>
      <c r="L254" s="256"/>
    </row>
    <row r="255" spans="3:12" ht="13.5">
      <c r="C255" s="1" t="s">
        <v>5</v>
      </c>
      <c r="D255" s="14"/>
      <c r="E255" s="24"/>
      <c r="F255" s="24"/>
      <c r="G255" s="24"/>
      <c r="H255" s="24"/>
      <c r="I255" s="23"/>
      <c r="J255" s="234"/>
      <c r="K255" s="255"/>
      <c r="L255" s="256"/>
    </row>
    <row r="256" spans="3:12" ht="13.5">
      <c r="C256" s="1" t="s">
        <v>6</v>
      </c>
      <c r="D256" s="14"/>
      <c r="E256" s="24"/>
      <c r="F256" s="24"/>
      <c r="G256" s="24"/>
      <c r="H256" s="24"/>
      <c r="I256" s="23"/>
      <c r="J256" s="234"/>
      <c r="K256" s="255"/>
      <c r="L256" s="256"/>
    </row>
    <row r="257" spans="3:12" ht="13.5">
      <c r="C257" s="1" t="s">
        <v>7</v>
      </c>
      <c r="D257" s="14"/>
      <c r="E257" s="24"/>
      <c r="F257" s="24"/>
      <c r="G257" s="24"/>
      <c r="H257" s="24"/>
      <c r="I257" s="23"/>
      <c r="J257" s="234"/>
      <c r="K257" s="255"/>
      <c r="L257" s="256"/>
    </row>
    <row r="258" spans="3:12" ht="13.5">
      <c r="C258" s="1" t="s">
        <v>8</v>
      </c>
      <c r="D258" s="14"/>
      <c r="E258" s="24"/>
      <c r="F258" s="24" t="s">
        <v>295</v>
      </c>
      <c r="G258" s="24"/>
      <c r="H258" s="24"/>
      <c r="I258" s="23"/>
      <c r="J258" s="234"/>
      <c r="K258" s="255"/>
      <c r="L258" s="256"/>
    </row>
    <row r="259" spans="3:12" ht="13.5">
      <c r="C259" s="1" t="s">
        <v>9</v>
      </c>
      <c r="D259" s="14"/>
      <c r="E259" s="24"/>
      <c r="F259" s="24"/>
      <c r="G259" s="24"/>
      <c r="H259" s="24"/>
      <c r="I259" s="23"/>
      <c r="J259" s="234"/>
      <c r="K259" s="255"/>
      <c r="L259" s="256"/>
    </row>
    <row r="260" spans="3:12" ht="13.5">
      <c r="C260" s="1" t="s">
        <v>10</v>
      </c>
      <c r="D260" s="14"/>
      <c r="E260" s="24"/>
      <c r="F260" s="24"/>
      <c r="G260" s="24"/>
      <c r="H260" s="24"/>
      <c r="I260" s="23"/>
      <c r="J260" s="234"/>
      <c r="K260" s="255"/>
      <c r="L260" s="256"/>
    </row>
    <row r="261" spans="3:12" ht="13.5">
      <c r="C261" s="1" t="s">
        <v>11</v>
      </c>
      <c r="D261" s="14"/>
      <c r="E261" s="24"/>
      <c r="F261" s="24" t="s">
        <v>295</v>
      </c>
      <c r="G261" s="24"/>
      <c r="H261" s="24"/>
      <c r="I261" s="23"/>
      <c r="J261" s="234"/>
      <c r="K261" s="255"/>
      <c r="L261" s="256"/>
    </row>
    <row r="262" spans="3:12" ht="13.5">
      <c r="C262" s="1" t="s">
        <v>12</v>
      </c>
      <c r="D262" s="14"/>
      <c r="E262" s="24"/>
      <c r="F262" s="24" t="s">
        <v>295</v>
      </c>
      <c r="G262" s="24"/>
      <c r="H262" s="24"/>
      <c r="I262" s="23"/>
      <c r="J262" s="234"/>
      <c r="K262" s="255"/>
      <c r="L262" s="256"/>
    </row>
    <row r="263" spans="3:12" ht="13.5">
      <c r="C263" s="1" t="s">
        <v>13</v>
      </c>
      <c r="D263" s="14"/>
      <c r="E263" s="24"/>
      <c r="F263" s="24" t="s">
        <v>295</v>
      </c>
      <c r="G263" s="24"/>
      <c r="H263" s="24"/>
      <c r="I263" s="23"/>
      <c r="J263" s="234"/>
      <c r="K263" s="255"/>
      <c r="L263" s="256"/>
    </row>
    <row r="264" spans="3:12" ht="13.5">
      <c r="C264" s="1" t="s">
        <v>14</v>
      </c>
      <c r="D264" s="14"/>
      <c r="E264" s="24"/>
      <c r="F264" s="24"/>
      <c r="G264" s="24"/>
      <c r="H264" s="24" t="s">
        <v>295</v>
      </c>
      <c r="I264" s="23"/>
      <c r="J264" s="234"/>
      <c r="K264" s="255"/>
      <c r="L264" s="256"/>
    </row>
    <row r="265" spans="3:12" ht="13.5">
      <c r="C265" s="1" t="s">
        <v>15</v>
      </c>
      <c r="D265" s="14"/>
      <c r="E265" s="24"/>
      <c r="F265" s="24" t="s">
        <v>295</v>
      </c>
      <c r="G265" s="24"/>
      <c r="H265" s="24"/>
      <c r="I265" s="23"/>
      <c r="J265" s="234"/>
      <c r="K265" s="255"/>
      <c r="L265" s="256"/>
    </row>
    <row r="266" spans="3:12" ht="13.5">
      <c r="C266" s="1" t="s">
        <v>16</v>
      </c>
      <c r="D266" s="14"/>
      <c r="E266" s="24"/>
      <c r="F266" s="24"/>
      <c r="G266" s="24"/>
      <c r="H266" s="24" t="s">
        <v>295</v>
      </c>
      <c r="I266" s="23"/>
      <c r="J266" s="234"/>
      <c r="K266" s="255"/>
      <c r="L266" s="256"/>
    </row>
    <row r="267" spans="3:12" ht="13.5">
      <c r="C267" s="1"/>
      <c r="D267" s="33"/>
      <c r="E267" s="10"/>
      <c r="F267" s="10"/>
      <c r="G267" s="10"/>
      <c r="H267" s="10"/>
      <c r="I267" s="13"/>
      <c r="J267" s="234"/>
      <c r="K267" s="255"/>
      <c r="L267" s="256"/>
    </row>
    <row r="268" spans="3:12" ht="13.5">
      <c r="C268" s="1" t="s">
        <v>17</v>
      </c>
      <c r="D268" s="6">
        <f aca="true" t="shared" si="7" ref="D268:L268">COUNTA(D250:D266)</f>
        <v>2</v>
      </c>
      <c r="E268" s="8">
        <f t="shared" si="7"/>
        <v>0</v>
      </c>
      <c r="F268" s="8">
        <f t="shared" si="7"/>
        <v>7</v>
      </c>
      <c r="G268" s="8">
        <f t="shared" si="7"/>
        <v>0</v>
      </c>
      <c r="H268" s="8">
        <f t="shared" si="7"/>
        <v>2</v>
      </c>
      <c r="I268" s="7">
        <f t="shared" si="7"/>
        <v>0</v>
      </c>
      <c r="J268" s="304">
        <f t="shared" si="7"/>
        <v>1</v>
      </c>
      <c r="K268" s="290">
        <f t="shared" si="7"/>
        <v>0</v>
      </c>
      <c r="L268" s="291">
        <f t="shared" si="7"/>
        <v>0</v>
      </c>
    </row>
    <row r="271" spans="3:7" ht="13.5">
      <c r="C271" s="232" t="s">
        <v>118</v>
      </c>
      <c r="D271" s="232"/>
      <c r="E271" s="232"/>
      <c r="F271" s="232"/>
      <c r="G271" s="232"/>
    </row>
    <row r="272" spans="3:4" ht="13.5">
      <c r="C272" s="257" t="s">
        <v>130</v>
      </c>
      <c r="D272" s="257"/>
    </row>
    <row r="273" spans="3:15" ht="13.5">
      <c r="C273" s="233"/>
      <c r="D273" s="244" t="s">
        <v>120</v>
      </c>
      <c r="E273" s="244"/>
      <c r="F273" s="244"/>
      <c r="G273" s="244"/>
      <c r="H273" s="245" t="s">
        <v>126</v>
      </c>
      <c r="I273" s="288"/>
      <c r="J273" s="288"/>
      <c r="K273" s="288"/>
      <c r="L273" s="292"/>
      <c r="M273" s="364" t="s">
        <v>128</v>
      </c>
      <c r="N273" s="245" t="s">
        <v>125</v>
      </c>
      <c r="O273" s="256"/>
    </row>
    <row r="274" spans="3:15" ht="13.5">
      <c r="C274" s="233"/>
      <c r="D274" s="14" t="s">
        <v>127</v>
      </c>
      <c r="E274" s="117" t="s">
        <v>119</v>
      </c>
      <c r="F274" s="246" t="s">
        <v>110</v>
      </c>
      <c r="G274" s="244"/>
      <c r="H274" s="14" t="s">
        <v>121</v>
      </c>
      <c r="I274" s="24" t="s">
        <v>122</v>
      </c>
      <c r="J274" s="24" t="s">
        <v>123</v>
      </c>
      <c r="K274" s="24" t="s">
        <v>124</v>
      </c>
      <c r="L274" s="23" t="s">
        <v>80</v>
      </c>
      <c r="M274" s="365"/>
      <c r="N274" s="14" t="s">
        <v>103</v>
      </c>
      <c r="O274" s="41" t="s">
        <v>129</v>
      </c>
    </row>
    <row r="275" spans="3:15" ht="13.5">
      <c r="C275" s="1" t="s">
        <v>0</v>
      </c>
      <c r="D275" s="33"/>
      <c r="E275" s="10"/>
      <c r="F275" s="303"/>
      <c r="G275" s="256"/>
      <c r="H275" s="6"/>
      <c r="I275" s="8"/>
      <c r="J275" s="8"/>
      <c r="K275" s="8"/>
      <c r="L275" s="7">
        <f>SUM(H275:K275)</f>
        <v>0</v>
      </c>
      <c r="M275" s="183">
        <f>+L275/'１．被保険者数'!I8</f>
        <v>0</v>
      </c>
      <c r="N275" s="6"/>
      <c r="O275" s="16"/>
    </row>
    <row r="276" spans="3:15" ht="13.5">
      <c r="C276" s="1" t="s">
        <v>1</v>
      </c>
      <c r="D276" s="33"/>
      <c r="E276" s="10"/>
      <c r="F276" s="303"/>
      <c r="G276" s="256"/>
      <c r="H276" s="6"/>
      <c r="I276" s="8">
        <v>1</v>
      </c>
      <c r="J276" s="8"/>
      <c r="K276" s="8"/>
      <c r="L276" s="7">
        <f aca="true" t="shared" si="8" ref="L276:L291">SUM(H276:K276)</f>
        <v>1</v>
      </c>
      <c r="M276" s="192">
        <f>+L276/'１．被保険者数'!I9</f>
        <v>0.0035087719298245615</v>
      </c>
      <c r="N276" s="6"/>
      <c r="O276" s="16"/>
    </row>
    <row r="277" spans="3:15" ht="25.5" customHeight="1">
      <c r="C277" s="1" t="s">
        <v>2</v>
      </c>
      <c r="D277" s="42" t="s">
        <v>323</v>
      </c>
      <c r="E277" s="42" t="s">
        <v>323</v>
      </c>
      <c r="F277" s="362" t="s">
        <v>324</v>
      </c>
      <c r="G277" s="363"/>
      <c r="H277" s="6">
        <v>0</v>
      </c>
      <c r="I277" s="8">
        <v>3</v>
      </c>
      <c r="J277" s="8">
        <v>1</v>
      </c>
      <c r="K277" s="8">
        <v>0</v>
      </c>
      <c r="L277" s="7">
        <f t="shared" si="8"/>
        <v>4</v>
      </c>
      <c r="M277" s="192">
        <f>+L277/'１．被保険者数'!I10</f>
        <v>0.008830022075055188</v>
      </c>
      <c r="N277" s="6">
        <v>1</v>
      </c>
      <c r="O277" s="16">
        <v>124400</v>
      </c>
    </row>
    <row r="278" spans="3:15" ht="13.5">
      <c r="C278" s="1" t="s">
        <v>3</v>
      </c>
      <c r="D278" s="33"/>
      <c r="E278" s="10"/>
      <c r="F278" s="303"/>
      <c r="G278" s="256"/>
      <c r="H278" s="6">
        <v>0</v>
      </c>
      <c r="I278" s="8">
        <v>0</v>
      </c>
      <c r="J278" s="8">
        <v>0</v>
      </c>
      <c r="K278" s="8">
        <v>0</v>
      </c>
      <c r="L278" s="7">
        <f t="shared" si="8"/>
        <v>0</v>
      </c>
      <c r="M278" s="5">
        <f>+L278/'１．被保険者数'!I11</f>
        <v>0</v>
      </c>
      <c r="N278" s="6">
        <v>0</v>
      </c>
      <c r="O278" s="16">
        <v>0</v>
      </c>
    </row>
    <row r="279" spans="3:15" ht="13.5">
      <c r="C279" s="1" t="s">
        <v>4</v>
      </c>
      <c r="D279" s="33"/>
      <c r="E279" s="10"/>
      <c r="F279" s="361" t="s">
        <v>452</v>
      </c>
      <c r="G279" s="263"/>
      <c r="H279" s="6"/>
      <c r="I279" s="8"/>
      <c r="J279" s="8"/>
      <c r="K279" s="8"/>
      <c r="L279" s="7">
        <f t="shared" si="8"/>
        <v>0</v>
      </c>
      <c r="M279" s="5">
        <f>+L279/'１．被保険者数'!I12</f>
        <v>0</v>
      </c>
      <c r="N279" s="6"/>
      <c r="O279" s="16"/>
    </row>
    <row r="280" spans="3:15" ht="13.5">
      <c r="C280" s="1" t="s">
        <v>5</v>
      </c>
      <c r="D280" s="33"/>
      <c r="E280" s="10"/>
      <c r="F280" s="303"/>
      <c r="G280" s="256"/>
      <c r="H280" s="6"/>
      <c r="I280" s="8"/>
      <c r="J280" s="8"/>
      <c r="K280" s="8"/>
      <c r="L280" s="7">
        <f t="shared" si="8"/>
        <v>0</v>
      </c>
      <c r="M280" s="5">
        <f>+L280/'１．被保険者数'!I13</f>
        <v>0</v>
      </c>
      <c r="N280" s="6"/>
      <c r="O280" s="16"/>
    </row>
    <row r="281" spans="3:15" ht="13.5">
      <c r="C281" s="1" t="s">
        <v>6</v>
      </c>
      <c r="D281" s="33"/>
      <c r="E281" s="10"/>
      <c r="F281" s="303"/>
      <c r="G281" s="256"/>
      <c r="H281" s="6">
        <v>0</v>
      </c>
      <c r="I281" s="8">
        <v>0</v>
      </c>
      <c r="J281" s="8">
        <v>0</v>
      </c>
      <c r="K281" s="8">
        <v>0</v>
      </c>
      <c r="L281" s="7">
        <f t="shared" si="8"/>
        <v>0</v>
      </c>
      <c r="M281" s="5">
        <f>+L281/'１．被保険者数'!I14</f>
        <v>0</v>
      </c>
      <c r="N281" s="6"/>
      <c r="O281" s="16"/>
    </row>
    <row r="282" spans="3:15" ht="13.5">
      <c r="C282" s="1" t="s">
        <v>7</v>
      </c>
      <c r="D282" s="33"/>
      <c r="E282" s="10"/>
      <c r="F282" s="303"/>
      <c r="G282" s="256"/>
      <c r="H282" s="6">
        <v>0</v>
      </c>
      <c r="I282" s="8">
        <v>0</v>
      </c>
      <c r="J282" s="8">
        <v>0</v>
      </c>
      <c r="K282" s="8">
        <v>0</v>
      </c>
      <c r="L282" s="7">
        <f t="shared" si="8"/>
        <v>0</v>
      </c>
      <c r="M282" s="5">
        <f>+L282/'１．被保険者数'!I15</f>
        <v>0</v>
      </c>
      <c r="N282" s="6">
        <v>0</v>
      </c>
      <c r="O282" s="16">
        <v>0</v>
      </c>
    </row>
    <row r="283" spans="3:15" ht="13.5">
      <c r="C283" s="1" t="s">
        <v>8</v>
      </c>
      <c r="D283" s="33"/>
      <c r="E283" s="10"/>
      <c r="F283" s="303"/>
      <c r="G283" s="256"/>
      <c r="H283" s="6"/>
      <c r="I283" s="8">
        <v>1</v>
      </c>
      <c r="J283" s="8"/>
      <c r="K283" s="8"/>
      <c r="L283" s="7">
        <f t="shared" si="8"/>
        <v>1</v>
      </c>
      <c r="M283" s="5">
        <f>+L283/'１．被保険者数'!I16</f>
        <v>0.008695652173913044</v>
      </c>
      <c r="N283" s="6"/>
      <c r="O283" s="16"/>
    </row>
    <row r="284" spans="3:15" ht="13.5">
      <c r="C284" s="1" t="s">
        <v>9</v>
      </c>
      <c r="D284" s="33"/>
      <c r="E284" s="10"/>
      <c r="F284" s="303"/>
      <c r="G284" s="256"/>
      <c r="H284" s="6"/>
      <c r="I284" s="8"/>
      <c r="J284" s="8"/>
      <c r="K284" s="8"/>
      <c r="L284" s="7">
        <f t="shared" si="8"/>
        <v>0</v>
      </c>
      <c r="M284" s="5">
        <f>+L284/'１．被保険者数'!I17</f>
        <v>0</v>
      </c>
      <c r="N284" s="6"/>
      <c r="O284" s="16"/>
    </row>
    <row r="285" spans="3:15" ht="13.5">
      <c r="C285" s="1" t="s">
        <v>10</v>
      </c>
      <c r="D285" s="33"/>
      <c r="E285" s="10"/>
      <c r="F285" s="303"/>
      <c r="G285" s="256"/>
      <c r="H285" s="6"/>
      <c r="I285" s="8"/>
      <c r="J285" s="8"/>
      <c r="K285" s="8"/>
      <c r="L285" s="7">
        <f t="shared" si="8"/>
        <v>0</v>
      </c>
      <c r="M285" s="5">
        <f>+L285/'１．被保険者数'!I18</f>
        <v>0</v>
      </c>
      <c r="N285" s="6"/>
      <c r="O285" s="16"/>
    </row>
    <row r="286" spans="3:15" ht="13.5">
      <c r="C286" s="1" t="s">
        <v>11</v>
      </c>
      <c r="D286" s="33"/>
      <c r="E286" s="10"/>
      <c r="F286" s="303"/>
      <c r="G286" s="256"/>
      <c r="H286" s="6"/>
      <c r="I286" s="8"/>
      <c r="J286" s="8"/>
      <c r="K286" s="8"/>
      <c r="L286" s="7">
        <f t="shared" si="8"/>
        <v>0</v>
      </c>
      <c r="M286" s="5">
        <f>+L286/'１．被保険者数'!I19</f>
        <v>0</v>
      </c>
      <c r="N286" s="6"/>
      <c r="O286" s="16"/>
    </row>
    <row r="287" spans="3:15" ht="13.5">
      <c r="C287" s="1" t="s">
        <v>12</v>
      </c>
      <c r="D287" s="33"/>
      <c r="E287" s="10"/>
      <c r="F287" s="303"/>
      <c r="G287" s="256"/>
      <c r="H287" s="6"/>
      <c r="I287" s="8"/>
      <c r="J287" s="8"/>
      <c r="K287" s="8"/>
      <c r="L287" s="7">
        <f t="shared" si="8"/>
        <v>0</v>
      </c>
      <c r="M287" s="5">
        <f>+L287/'１．被保険者数'!I20</f>
        <v>0</v>
      </c>
      <c r="N287" s="6"/>
      <c r="O287" s="16"/>
    </row>
    <row r="288" spans="3:15" ht="13.5">
      <c r="C288" s="1" t="s">
        <v>13</v>
      </c>
      <c r="D288" s="33"/>
      <c r="E288" s="10"/>
      <c r="F288" s="303"/>
      <c r="G288" s="256"/>
      <c r="H288" s="6"/>
      <c r="I288" s="8"/>
      <c r="J288" s="8"/>
      <c r="K288" s="8"/>
      <c r="L288" s="7">
        <f t="shared" si="8"/>
        <v>0</v>
      </c>
      <c r="M288" s="5">
        <f>+L288/'１．被保険者数'!I21</f>
        <v>0</v>
      </c>
      <c r="N288" s="6"/>
      <c r="O288" s="16"/>
    </row>
    <row r="289" spans="3:15" ht="13.5">
      <c r="C289" s="1" t="s">
        <v>14</v>
      </c>
      <c r="D289" s="33"/>
      <c r="E289" s="10"/>
      <c r="F289" s="303"/>
      <c r="G289" s="256"/>
      <c r="H289" s="6"/>
      <c r="I289" s="8">
        <v>1</v>
      </c>
      <c r="J289" s="8"/>
      <c r="K289" s="8"/>
      <c r="L289" s="7">
        <f t="shared" si="8"/>
        <v>1</v>
      </c>
      <c r="M289" s="5">
        <f>+L289/'１．被保険者数'!I22</f>
        <v>0.002840909090909091</v>
      </c>
      <c r="N289" s="6"/>
      <c r="O289" s="16"/>
    </row>
    <row r="290" spans="3:15" ht="13.5">
      <c r="C290" s="1" t="s">
        <v>15</v>
      </c>
      <c r="D290" s="33"/>
      <c r="E290" s="10"/>
      <c r="F290" s="303"/>
      <c r="G290" s="256"/>
      <c r="H290" s="6">
        <v>1</v>
      </c>
      <c r="I290" s="8"/>
      <c r="J290" s="8"/>
      <c r="K290" s="8"/>
      <c r="L290" s="7">
        <f t="shared" si="8"/>
        <v>1</v>
      </c>
      <c r="M290" s="5">
        <f>+L290/'１．被保険者数'!I23</f>
        <v>0.03125</v>
      </c>
      <c r="N290" s="6"/>
      <c r="O290" s="16"/>
    </row>
    <row r="291" spans="3:15" ht="25.5" customHeight="1">
      <c r="C291" s="1" t="s">
        <v>16</v>
      </c>
      <c r="D291" s="33"/>
      <c r="E291" s="10"/>
      <c r="F291" s="356" t="s">
        <v>439</v>
      </c>
      <c r="G291" s="266"/>
      <c r="H291" s="6">
        <v>0</v>
      </c>
      <c r="I291" s="8">
        <v>0</v>
      </c>
      <c r="J291" s="8">
        <v>0</v>
      </c>
      <c r="K291" s="8">
        <v>0</v>
      </c>
      <c r="L291" s="7">
        <f t="shared" si="8"/>
        <v>0</v>
      </c>
      <c r="M291" s="5">
        <f>+L291/'１．被保険者数'!I24</f>
        <v>0</v>
      </c>
      <c r="N291" s="6">
        <v>0</v>
      </c>
      <c r="O291" s="16">
        <v>0</v>
      </c>
    </row>
    <row r="292" spans="3:15" ht="13.5">
      <c r="C292" s="1"/>
      <c r="D292" s="33"/>
      <c r="E292" s="10"/>
      <c r="F292" s="303"/>
      <c r="G292" s="256"/>
      <c r="H292" s="6"/>
      <c r="I292" s="8"/>
      <c r="J292" s="8"/>
      <c r="K292" s="8"/>
      <c r="L292" s="7"/>
      <c r="M292" s="5"/>
      <c r="N292" s="6"/>
      <c r="O292" s="16"/>
    </row>
    <row r="293" spans="3:15" ht="13.5">
      <c r="C293" s="1" t="s">
        <v>17</v>
      </c>
      <c r="D293" s="33"/>
      <c r="E293" s="10"/>
      <c r="F293" s="303"/>
      <c r="G293" s="256"/>
      <c r="H293" s="6">
        <f>SUM(H275:H291)</f>
        <v>1</v>
      </c>
      <c r="I293" s="8">
        <f>SUM(I275:I291)</f>
        <v>6</v>
      </c>
      <c r="J293" s="8">
        <f>SUM(J275:J291)</f>
        <v>1</v>
      </c>
      <c r="K293" s="8">
        <f>SUM(K275:K291)</f>
        <v>0</v>
      </c>
      <c r="L293" s="7">
        <f>SUM(L275:L291)</f>
        <v>8</v>
      </c>
      <c r="M293" s="5">
        <f>+L293/'１．被保険者数'!I26</f>
        <v>0.0008866230743655104</v>
      </c>
      <c r="N293" s="6">
        <f>SUM(N275:N291)</f>
        <v>1</v>
      </c>
      <c r="O293" s="16">
        <f>SUM(O275:O291)</f>
        <v>124400</v>
      </c>
    </row>
    <row r="303" spans="3:4" ht="13.5">
      <c r="C303" s="257" t="s">
        <v>131</v>
      </c>
      <c r="D303" s="257"/>
    </row>
    <row r="304" spans="3:15" ht="13.5">
      <c r="C304" s="233"/>
      <c r="D304" s="244" t="s">
        <v>120</v>
      </c>
      <c r="E304" s="244"/>
      <c r="F304" s="244"/>
      <c r="G304" s="244"/>
      <c r="H304" s="245" t="s">
        <v>126</v>
      </c>
      <c r="I304" s="288"/>
      <c r="J304" s="288"/>
      <c r="K304" s="288"/>
      <c r="L304" s="292"/>
      <c r="M304" s="364" t="s">
        <v>128</v>
      </c>
      <c r="N304" s="245" t="s">
        <v>125</v>
      </c>
      <c r="O304" s="256"/>
    </row>
    <row r="305" spans="3:15" ht="13.5">
      <c r="C305" s="233"/>
      <c r="D305" s="14" t="s">
        <v>127</v>
      </c>
      <c r="E305" s="117" t="s">
        <v>119</v>
      </c>
      <c r="F305" s="246" t="s">
        <v>110</v>
      </c>
      <c r="G305" s="244"/>
      <c r="H305" s="14" t="s">
        <v>121</v>
      </c>
      <c r="I305" s="24" t="s">
        <v>122</v>
      </c>
      <c r="J305" s="24" t="s">
        <v>123</v>
      </c>
      <c r="K305" s="24" t="s">
        <v>124</v>
      </c>
      <c r="L305" s="23" t="s">
        <v>80</v>
      </c>
      <c r="M305" s="365"/>
      <c r="N305" s="14" t="s">
        <v>103</v>
      </c>
      <c r="O305" s="41" t="s">
        <v>129</v>
      </c>
    </row>
    <row r="306" spans="3:16" ht="13.5">
      <c r="C306" s="1" t="s">
        <v>0</v>
      </c>
      <c r="D306" s="42"/>
      <c r="E306" s="112"/>
      <c r="F306" s="303"/>
      <c r="G306" s="256"/>
      <c r="H306" s="6">
        <v>890</v>
      </c>
      <c r="I306" s="8">
        <v>54</v>
      </c>
      <c r="J306" s="8"/>
      <c r="K306" s="8"/>
      <c r="L306" s="7">
        <f>SUM(H306:K306)</f>
        <v>944</v>
      </c>
      <c r="M306" s="192">
        <f>+L306/'１．被保険者数'!I8</f>
        <v>0.2503314770617873</v>
      </c>
      <c r="N306" s="193"/>
      <c r="O306" s="194"/>
      <c r="P306" t="s">
        <v>430</v>
      </c>
    </row>
    <row r="307" spans="3:16" ht="13.5">
      <c r="C307" s="1" t="s">
        <v>1</v>
      </c>
      <c r="D307" s="42"/>
      <c r="E307" s="112"/>
      <c r="F307" s="303"/>
      <c r="G307" s="256"/>
      <c r="H307" s="6">
        <v>28</v>
      </c>
      <c r="I307" s="8"/>
      <c r="J307" s="8">
        <v>4</v>
      </c>
      <c r="K307" s="8"/>
      <c r="L307" s="7">
        <f>SUM(H307:K307)+25</f>
        <v>57</v>
      </c>
      <c r="M307" s="192">
        <f>+L307/'１．被保険者数'!I9</f>
        <v>0.2</v>
      </c>
      <c r="N307" s="6">
        <v>55</v>
      </c>
      <c r="O307" s="49">
        <v>4314000</v>
      </c>
      <c r="P307" s="135" t="s">
        <v>475</v>
      </c>
    </row>
    <row r="308" spans="3:15" ht="25.5" customHeight="1">
      <c r="C308" s="1" t="s">
        <v>2</v>
      </c>
      <c r="D308" s="42" t="s">
        <v>323</v>
      </c>
      <c r="E308" s="42" t="s">
        <v>323</v>
      </c>
      <c r="F308" s="362" t="s">
        <v>325</v>
      </c>
      <c r="G308" s="363"/>
      <c r="H308" s="6">
        <v>117</v>
      </c>
      <c r="I308" s="8">
        <v>5</v>
      </c>
      <c r="J308" s="8">
        <v>29</v>
      </c>
      <c r="K308" s="8">
        <v>3</v>
      </c>
      <c r="L308" s="7">
        <f aca="true" t="shared" si="9" ref="L308:L322">SUM(H308:K308)</f>
        <v>154</v>
      </c>
      <c r="M308" s="192">
        <f>+L308/'１．被保険者数'!I10</f>
        <v>0.33995584988962474</v>
      </c>
      <c r="N308" s="6">
        <v>115</v>
      </c>
      <c r="O308" s="49">
        <v>7079794</v>
      </c>
    </row>
    <row r="309" spans="3:15" ht="13.5">
      <c r="C309" s="1" t="s">
        <v>3</v>
      </c>
      <c r="D309" s="42"/>
      <c r="E309" s="112"/>
      <c r="F309" s="303"/>
      <c r="G309" s="256"/>
      <c r="H309" s="6">
        <v>7</v>
      </c>
      <c r="I309" s="8">
        <v>0</v>
      </c>
      <c r="J309" s="8">
        <v>5</v>
      </c>
      <c r="K309" s="8">
        <v>33</v>
      </c>
      <c r="L309" s="7">
        <f t="shared" si="9"/>
        <v>45</v>
      </c>
      <c r="M309" s="5">
        <f>+L309/'１．被保険者数'!I11</f>
        <v>0.24193548387096775</v>
      </c>
      <c r="N309" s="6">
        <v>32</v>
      </c>
      <c r="O309" s="49">
        <v>4258000</v>
      </c>
    </row>
    <row r="310" spans="3:15" ht="13.5">
      <c r="C310" s="1" t="s">
        <v>4</v>
      </c>
      <c r="D310" s="42"/>
      <c r="E310" s="112"/>
      <c r="F310" s="361" t="s">
        <v>452</v>
      </c>
      <c r="G310" s="263"/>
      <c r="H310" s="6"/>
      <c r="I310" s="8"/>
      <c r="J310" s="8"/>
      <c r="K310" s="8"/>
      <c r="L310" s="7">
        <f t="shared" si="9"/>
        <v>0</v>
      </c>
      <c r="M310" s="5">
        <f>+L310/'１．被保険者数'!I12</f>
        <v>0</v>
      </c>
      <c r="N310" s="6"/>
      <c r="O310" s="49"/>
    </row>
    <row r="311" spans="3:15" ht="13.5">
      <c r="C311" s="1" t="s">
        <v>5</v>
      </c>
      <c r="D311" s="42" t="s">
        <v>346</v>
      </c>
      <c r="E311" s="112" t="s">
        <v>347</v>
      </c>
      <c r="F311" s="303"/>
      <c r="G311" s="256"/>
      <c r="H311" s="6">
        <v>3</v>
      </c>
      <c r="I311" s="8">
        <v>1</v>
      </c>
      <c r="J311" s="8">
        <v>1</v>
      </c>
      <c r="K311" s="8">
        <v>0</v>
      </c>
      <c r="L311" s="7">
        <f t="shared" si="9"/>
        <v>5</v>
      </c>
      <c r="M311" s="5">
        <f>+L311/'１．被保険者数'!I13</f>
        <v>0.04504504504504504</v>
      </c>
      <c r="N311" s="6">
        <v>3</v>
      </c>
      <c r="O311" s="49">
        <v>426581</v>
      </c>
    </row>
    <row r="312" spans="3:15" ht="13.5">
      <c r="C312" s="1" t="s">
        <v>6</v>
      </c>
      <c r="D312" s="42"/>
      <c r="E312" s="112"/>
      <c r="F312" s="303"/>
      <c r="G312" s="256"/>
      <c r="H312" s="6">
        <v>102</v>
      </c>
      <c r="I312" s="8">
        <v>2</v>
      </c>
      <c r="J312" s="8">
        <v>17</v>
      </c>
      <c r="K312" s="8">
        <v>13</v>
      </c>
      <c r="L312" s="7">
        <f t="shared" si="9"/>
        <v>134</v>
      </c>
      <c r="M312" s="5">
        <f>+L312/'１．被保険者数'!I14</f>
        <v>0.27235772357723576</v>
      </c>
      <c r="N312" s="6">
        <v>80</v>
      </c>
      <c r="O312" s="49">
        <v>4455000</v>
      </c>
    </row>
    <row r="313" spans="3:16" ht="13.5">
      <c r="C313" s="1" t="s">
        <v>7</v>
      </c>
      <c r="D313" s="42"/>
      <c r="E313" s="112"/>
      <c r="F313" s="361" t="s">
        <v>363</v>
      </c>
      <c r="G313" s="263"/>
      <c r="H313" s="6">
        <v>142</v>
      </c>
      <c r="I313" s="8">
        <v>0</v>
      </c>
      <c r="J313" s="8">
        <v>25</v>
      </c>
      <c r="K313" s="8">
        <v>0</v>
      </c>
      <c r="L313" s="7">
        <f>SUM(H313:K313)+210</f>
        <v>377</v>
      </c>
      <c r="M313" s="5">
        <f>+L313/'１．被保険者数'!I15</f>
        <v>0.7585513078470825</v>
      </c>
      <c r="N313" s="6">
        <v>369</v>
      </c>
      <c r="O313" s="49">
        <v>62136000</v>
      </c>
      <c r="P313" s="135" t="s">
        <v>364</v>
      </c>
    </row>
    <row r="314" spans="3:15" ht="13.5">
      <c r="C314" s="1" t="s">
        <v>8</v>
      </c>
      <c r="D314" s="42"/>
      <c r="E314" s="112"/>
      <c r="F314" s="303"/>
      <c r="G314" s="256"/>
      <c r="H314" s="6">
        <v>24</v>
      </c>
      <c r="I314" s="8">
        <v>1</v>
      </c>
      <c r="J314" s="8">
        <v>12</v>
      </c>
      <c r="K314" s="8"/>
      <c r="L314" s="7">
        <f t="shared" si="9"/>
        <v>37</v>
      </c>
      <c r="M314" s="5">
        <f>+L314/'１．被保険者数'!I16</f>
        <v>0.3217391304347826</v>
      </c>
      <c r="N314" s="6">
        <v>26</v>
      </c>
      <c r="O314" s="49">
        <v>2856067</v>
      </c>
    </row>
    <row r="315" spans="3:15" ht="13.5">
      <c r="C315" s="1" t="s">
        <v>9</v>
      </c>
      <c r="D315" s="42" t="s">
        <v>381</v>
      </c>
      <c r="E315" s="112" t="s">
        <v>382</v>
      </c>
      <c r="F315" s="303"/>
      <c r="G315" s="256"/>
      <c r="H315" s="6">
        <v>6</v>
      </c>
      <c r="I315" s="8">
        <v>2</v>
      </c>
      <c r="J315" s="8">
        <v>0</v>
      </c>
      <c r="K315" s="8">
        <v>5</v>
      </c>
      <c r="L315" s="7">
        <f t="shared" si="9"/>
        <v>13</v>
      </c>
      <c r="M315" s="5">
        <f>+L315/'１．被保険者数'!I17</f>
        <v>0.23636363636363636</v>
      </c>
      <c r="N315" s="6">
        <v>10</v>
      </c>
      <c r="O315" s="49">
        <v>3223000</v>
      </c>
    </row>
    <row r="316" spans="3:15" ht="25.5" customHeight="1">
      <c r="C316" s="1" t="s">
        <v>10</v>
      </c>
      <c r="D316" s="42" t="s">
        <v>390</v>
      </c>
      <c r="E316" s="112"/>
      <c r="F316" s="360" t="s">
        <v>391</v>
      </c>
      <c r="G316" s="269"/>
      <c r="H316" s="6">
        <v>1</v>
      </c>
      <c r="I316" s="8"/>
      <c r="J316" s="8"/>
      <c r="K316" s="8"/>
      <c r="L316" s="7">
        <f t="shared" si="9"/>
        <v>1</v>
      </c>
      <c r="M316" s="5">
        <f>+L316/'１．被保険者数'!I18</f>
        <v>0.07142857142857142</v>
      </c>
      <c r="N316" s="6">
        <v>1</v>
      </c>
      <c r="O316" s="49">
        <v>31200</v>
      </c>
    </row>
    <row r="317" spans="3:15" ht="13.5">
      <c r="C317" s="1" t="s">
        <v>11</v>
      </c>
      <c r="D317" s="42"/>
      <c r="E317" s="112"/>
      <c r="F317" s="303"/>
      <c r="G317" s="256"/>
      <c r="H317" s="6">
        <v>49</v>
      </c>
      <c r="I317" s="8">
        <v>1</v>
      </c>
      <c r="J317" s="8">
        <v>9</v>
      </c>
      <c r="K317" s="8">
        <v>0</v>
      </c>
      <c r="L317" s="7">
        <f t="shared" si="9"/>
        <v>59</v>
      </c>
      <c r="M317" s="5">
        <f>+L317/'１．被保険者数'!I19</f>
        <v>0.025574338968357174</v>
      </c>
      <c r="N317" s="6">
        <v>60</v>
      </c>
      <c r="O317" s="49">
        <v>8744781</v>
      </c>
    </row>
    <row r="318" spans="3:16" ht="13.5">
      <c r="C318" s="1" t="s">
        <v>12</v>
      </c>
      <c r="D318" s="42"/>
      <c r="E318" s="112"/>
      <c r="F318" s="303"/>
      <c r="G318" s="256"/>
      <c r="H318" s="6">
        <v>12</v>
      </c>
      <c r="I318" s="8">
        <v>0</v>
      </c>
      <c r="J318" s="8">
        <v>3</v>
      </c>
      <c r="K318" s="8"/>
      <c r="L318" s="7">
        <f>SUM(H318:K318)+22</f>
        <v>37</v>
      </c>
      <c r="M318" s="5">
        <f>+L318/'１．被保険者数'!I20</f>
        <v>0.4868421052631579</v>
      </c>
      <c r="N318" s="6">
        <v>16</v>
      </c>
      <c r="O318" s="49">
        <v>1147000</v>
      </c>
      <c r="P318" s="135" t="s">
        <v>420</v>
      </c>
    </row>
    <row r="319" spans="3:15" ht="13.5">
      <c r="C319" s="1" t="s">
        <v>13</v>
      </c>
      <c r="D319" s="42"/>
      <c r="E319" s="112"/>
      <c r="F319" s="303"/>
      <c r="G319" s="256"/>
      <c r="H319" s="6">
        <v>22</v>
      </c>
      <c r="I319" s="8"/>
      <c r="J319" s="8">
        <v>3</v>
      </c>
      <c r="K319" s="8"/>
      <c r="L319" s="7">
        <f>SUM(H319:K319)</f>
        <v>25</v>
      </c>
      <c r="M319" s="5">
        <f>+L319/'１．被保険者数'!I21</f>
        <v>0.3125</v>
      </c>
      <c r="N319" s="6">
        <v>25</v>
      </c>
      <c r="O319" s="49">
        <v>1240308</v>
      </c>
    </row>
    <row r="320" spans="3:16" ht="13.5">
      <c r="C320" s="1" t="s">
        <v>14</v>
      </c>
      <c r="D320" s="42"/>
      <c r="E320" s="112"/>
      <c r="F320" s="303"/>
      <c r="G320" s="256"/>
      <c r="H320" s="6">
        <v>35</v>
      </c>
      <c r="I320" s="8"/>
      <c r="J320" s="8"/>
      <c r="K320" s="8"/>
      <c r="L320" s="7">
        <f>SUM(H320:K320)+6</f>
        <v>41</v>
      </c>
      <c r="M320" s="5">
        <f>+L320/'１．被保険者数'!I22</f>
        <v>0.11647727272727272</v>
      </c>
      <c r="N320" s="6">
        <v>41</v>
      </c>
      <c r="O320" s="49">
        <v>2632000</v>
      </c>
      <c r="P320" s="135" t="s">
        <v>421</v>
      </c>
    </row>
    <row r="321" spans="3:15" ht="13.5">
      <c r="C321" s="1" t="s">
        <v>15</v>
      </c>
      <c r="D321" s="42"/>
      <c r="E321" s="112"/>
      <c r="F321" s="303"/>
      <c r="G321" s="256"/>
      <c r="H321" s="6"/>
      <c r="I321" s="8"/>
      <c r="J321" s="8"/>
      <c r="K321" s="8"/>
      <c r="L321" s="7">
        <f t="shared" si="9"/>
        <v>0</v>
      </c>
      <c r="M321" s="5">
        <f>+L321/'１．被保険者数'!I23</f>
        <v>0</v>
      </c>
      <c r="N321" s="6"/>
      <c r="O321" s="49"/>
    </row>
    <row r="322" spans="3:15" ht="25.5" customHeight="1">
      <c r="C322" s="1" t="s">
        <v>16</v>
      </c>
      <c r="D322" s="42"/>
      <c r="E322" s="112"/>
      <c r="F322" s="356" t="s">
        <v>439</v>
      </c>
      <c r="G322" s="266"/>
      <c r="H322" s="6">
        <v>0</v>
      </c>
      <c r="I322" s="8">
        <v>1</v>
      </c>
      <c r="J322" s="8">
        <v>1</v>
      </c>
      <c r="K322" s="8">
        <v>0</v>
      </c>
      <c r="L322" s="7">
        <f t="shared" si="9"/>
        <v>2</v>
      </c>
      <c r="M322" s="5">
        <f>+L322/'１．被保険者数'!I24</f>
        <v>0.01818181818181818</v>
      </c>
      <c r="N322" s="6">
        <v>0</v>
      </c>
      <c r="O322" s="49">
        <v>0</v>
      </c>
    </row>
    <row r="323" spans="3:15" ht="13.5">
      <c r="C323" s="1"/>
      <c r="D323" s="42"/>
      <c r="E323" s="112"/>
      <c r="F323" s="303"/>
      <c r="G323" s="256"/>
      <c r="H323" s="6"/>
      <c r="I323" s="8"/>
      <c r="J323" s="8"/>
      <c r="K323" s="8"/>
      <c r="L323" s="7"/>
      <c r="M323" s="5"/>
      <c r="N323" s="6"/>
      <c r="O323" s="49"/>
    </row>
    <row r="324" spans="3:15" ht="13.5">
      <c r="C324" s="1" t="s">
        <v>17</v>
      </c>
      <c r="D324" s="42"/>
      <c r="E324" s="112"/>
      <c r="F324" s="303"/>
      <c r="G324" s="256"/>
      <c r="H324" s="6">
        <f>SUM(H306:H322)</f>
        <v>1438</v>
      </c>
      <c r="I324" s="8">
        <f>SUM(I306:I322)</f>
        <v>67</v>
      </c>
      <c r="J324" s="8">
        <f>SUM(J306:J322)</f>
        <v>109</v>
      </c>
      <c r="K324" s="8">
        <f>SUM(K306:K322)</f>
        <v>54</v>
      </c>
      <c r="L324" s="7">
        <f>SUM(L306:L322)</f>
        <v>1931</v>
      </c>
      <c r="M324" s="5">
        <f>+L324/'１．被保険者数'!I26</f>
        <v>0.21400864457497507</v>
      </c>
      <c r="N324" s="6">
        <f>SUM(N306:N322)</f>
        <v>833</v>
      </c>
      <c r="O324" s="49">
        <f>SUM(O306:O322)</f>
        <v>102543731</v>
      </c>
    </row>
    <row r="325" spans="3:15" ht="13.5">
      <c r="C325" s="19"/>
      <c r="D325" s="166"/>
      <c r="E325" s="166"/>
      <c r="F325" s="165"/>
      <c r="G325" s="165"/>
      <c r="H325" s="20"/>
      <c r="I325" s="20"/>
      <c r="J325" s="20"/>
      <c r="K325" s="20"/>
      <c r="L325" s="142"/>
      <c r="M325" s="167"/>
      <c r="N325" s="142"/>
      <c r="O325" s="168"/>
    </row>
    <row r="326" spans="3:15" ht="13.5">
      <c r="C326" s="357" t="s">
        <v>474</v>
      </c>
      <c r="D326" s="232"/>
      <c r="E326" s="232"/>
      <c r="F326" s="232"/>
      <c r="G326" s="232"/>
      <c r="H326" s="232"/>
      <c r="I326" s="232"/>
      <c r="J326" s="232"/>
      <c r="K326" s="232"/>
      <c r="L326" s="232"/>
      <c r="M326" s="232"/>
      <c r="N326" s="232"/>
      <c r="O326" s="232"/>
    </row>
    <row r="327" spans="3:15" ht="13.5">
      <c r="C327" s="19"/>
      <c r="D327" s="166"/>
      <c r="E327" s="166"/>
      <c r="F327" s="165"/>
      <c r="G327" s="165"/>
      <c r="H327" s="20"/>
      <c r="I327" s="20"/>
      <c r="J327" s="20"/>
      <c r="K327" s="20"/>
      <c r="L327" s="20"/>
      <c r="M327" s="26"/>
      <c r="N327" s="20"/>
      <c r="O327" s="55"/>
    </row>
    <row r="328" spans="3:15" ht="13.5">
      <c r="C328" s="19"/>
      <c r="D328" s="166"/>
      <c r="E328" s="166"/>
      <c r="F328" s="163"/>
      <c r="G328" s="163"/>
      <c r="H328" s="20"/>
      <c r="I328" s="20"/>
      <c r="J328" s="20"/>
      <c r="K328" s="20"/>
      <c r="L328" s="20"/>
      <c r="M328" s="26"/>
      <c r="N328" s="20"/>
      <c r="O328" s="55"/>
    </row>
    <row r="329" spans="3:15" ht="13.5">
      <c r="C329" s="349" t="s">
        <v>423</v>
      </c>
      <c r="D329" s="257"/>
      <c r="L329" s="163"/>
      <c r="M329" s="163"/>
      <c r="N329" s="163"/>
      <c r="O329" s="163"/>
    </row>
    <row r="330" spans="3:5" ht="13.5">
      <c r="C330" s="233"/>
      <c r="D330" s="358" t="s">
        <v>422</v>
      </c>
      <c r="E330" s="276" t="s">
        <v>373</v>
      </c>
    </row>
    <row r="331" spans="3:5" ht="13.5">
      <c r="C331" s="233"/>
      <c r="D331" s="359"/>
      <c r="E331" s="276"/>
    </row>
    <row r="332" spans="3:5" ht="13.5">
      <c r="C332" s="1" t="s">
        <v>0</v>
      </c>
      <c r="D332" s="183">
        <f>+N306/L306</f>
        <v>0</v>
      </c>
      <c r="E332" s="184" t="e">
        <f>+O306/N306</f>
        <v>#DIV/0!</v>
      </c>
    </row>
    <row r="333" spans="3:5" ht="13.5">
      <c r="C333" s="1" t="s">
        <v>1</v>
      </c>
      <c r="D333" s="192">
        <f aca="true" t="shared" si="10" ref="D333:D348">+N307/L307</f>
        <v>0.9649122807017544</v>
      </c>
      <c r="E333" s="196">
        <f aca="true" t="shared" si="11" ref="E333:E348">+O307/N307</f>
        <v>78436.36363636363</v>
      </c>
    </row>
    <row r="334" spans="3:5" ht="13.5">
      <c r="C334" s="1" t="s">
        <v>2</v>
      </c>
      <c r="D334" s="192">
        <f t="shared" si="10"/>
        <v>0.7467532467532467</v>
      </c>
      <c r="E334" s="196">
        <f t="shared" si="11"/>
        <v>61563.42608695652</v>
      </c>
    </row>
    <row r="335" spans="3:5" ht="13.5">
      <c r="C335" s="1" t="s">
        <v>3</v>
      </c>
      <c r="D335" s="192">
        <f t="shared" si="10"/>
        <v>0.7111111111111111</v>
      </c>
      <c r="E335" s="196">
        <f t="shared" si="11"/>
        <v>133062.5</v>
      </c>
    </row>
    <row r="336" spans="3:5" ht="13.5">
      <c r="C336" s="1" t="s">
        <v>4</v>
      </c>
      <c r="D336" s="183" t="e">
        <f t="shared" si="10"/>
        <v>#DIV/0!</v>
      </c>
      <c r="E336" s="184" t="e">
        <f t="shared" si="11"/>
        <v>#DIV/0!</v>
      </c>
    </row>
    <row r="337" spans="3:5" ht="13.5">
      <c r="C337" s="1" t="s">
        <v>5</v>
      </c>
      <c r="D337" s="192">
        <f t="shared" si="10"/>
        <v>0.6</v>
      </c>
      <c r="E337" s="196">
        <f t="shared" si="11"/>
        <v>142193.66666666666</v>
      </c>
    </row>
    <row r="338" spans="3:5" ht="13.5">
      <c r="C338" s="1" t="s">
        <v>6</v>
      </c>
      <c r="D338" s="192">
        <f t="shared" si="10"/>
        <v>0.5970149253731343</v>
      </c>
      <c r="E338" s="196">
        <f t="shared" si="11"/>
        <v>55687.5</v>
      </c>
    </row>
    <row r="339" spans="3:5" ht="13.5">
      <c r="C339" s="1" t="s">
        <v>7</v>
      </c>
      <c r="D339" s="192">
        <f t="shared" si="10"/>
        <v>0.9787798408488063</v>
      </c>
      <c r="E339" s="196">
        <f t="shared" si="11"/>
        <v>168390.24390243902</v>
      </c>
    </row>
    <row r="340" spans="3:5" ht="13.5">
      <c r="C340" s="1" t="s">
        <v>8</v>
      </c>
      <c r="D340" s="192">
        <f t="shared" si="10"/>
        <v>0.7027027027027027</v>
      </c>
      <c r="E340" s="196">
        <f t="shared" si="11"/>
        <v>109848.73076923077</v>
      </c>
    </row>
    <row r="341" spans="3:5" ht="13.5">
      <c r="C341" s="1" t="s">
        <v>9</v>
      </c>
      <c r="D341" s="192">
        <f t="shared" si="10"/>
        <v>0.7692307692307693</v>
      </c>
      <c r="E341" s="196">
        <f t="shared" si="11"/>
        <v>322300</v>
      </c>
    </row>
    <row r="342" spans="3:5" ht="13.5">
      <c r="C342" s="1" t="s">
        <v>10</v>
      </c>
      <c r="D342" s="192">
        <f t="shared" si="10"/>
        <v>1</v>
      </c>
      <c r="E342" s="196">
        <f t="shared" si="11"/>
        <v>31200</v>
      </c>
    </row>
    <row r="343" spans="3:5" ht="13.5">
      <c r="C343" s="1" t="s">
        <v>11</v>
      </c>
      <c r="D343" s="192">
        <f t="shared" si="10"/>
        <v>1.0169491525423728</v>
      </c>
      <c r="E343" s="196">
        <f t="shared" si="11"/>
        <v>145746.35</v>
      </c>
    </row>
    <row r="344" spans="3:5" ht="13.5">
      <c r="C344" s="1" t="s">
        <v>12</v>
      </c>
      <c r="D344" s="192">
        <f t="shared" si="10"/>
        <v>0.43243243243243246</v>
      </c>
      <c r="E344" s="196">
        <f t="shared" si="11"/>
        <v>71687.5</v>
      </c>
    </row>
    <row r="345" spans="3:5" ht="13.5">
      <c r="C345" s="1" t="s">
        <v>13</v>
      </c>
      <c r="D345" s="192">
        <f t="shared" si="10"/>
        <v>1</v>
      </c>
      <c r="E345" s="196">
        <f t="shared" si="11"/>
        <v>49612.32</v>
      </c>
    </row>
    <row r="346" spans="3:5" ht="13.5">
      <c r="C346" s="1" t="s">
        <v>14</v>
      </c>
      <c r="D346" s="192">
        <f t="shared" si="10"/>
        <v>1</v>
      </c>
      <c r="E346" s="196">
        <f t="shared" si="11"/>
        <v>64195.12195121951</v>
      </c>
    </row>
    <row r="347" spans="3:5" ht="13.5">
      <c r="C347" s="1" t="s">
        <v>15</v>
      </c>
      <c r="D347" s="183" t="e">
        <f t="shared" si="10"/>
        <v>#DIV/0!</v>
      </c>
      <c r="E347" s="184" t="e">
        <f t="shared" si="11"/>
        <v>#DIV/0!</v>
      </c>
    </row>
    <row r="348" spans="3:5" ht="13.5">
      <c r="C348" s="1" t="s">
        <v>16</v>
      </c>
      <c r="D348" s="183">
        <f t="shared" si="10"/>
        <v>0</v>
      </c>
      <c r="E348" s="184" t="e">
        <f t="shared" si="11"/>
        <v>#DIV/0!</v>
      </c>
    </row>
    <row r="349" spans="3:5" ht="13.5">
      <c r="C349" s="1"/>
      <c r="D349" s="5"/>
      <c r="E349" s="4"/>
    </row>
    <row r="350" spans="3:5" ht="13.5">
      <c r="C350" s="1" t="s">
        <v>17</v>
      </c>
      <c r="D350" s="5">
        <f>+N324/L324</f>
        <v>0.4313827032625583</v>
      </c>
      <c r="E350" s="4">
        <f>+O324/N324</f>
        <v>123101.71788715487</v>
      </c>
    </row>
  </sheetData>
  <sheetProtection/>
  <mergeCells count="166">
    <mergeCell ref="I41:K43"/>
    <mergeCell ref="I45:K47"/>
    <mergeCell ref="D330:D331"/>
    <mergeCell ref="C329:D329"/>
    <mergeCell ref="I37:K39"/>
    <mergeCell ref="D164:D165"/>
    <mergeCell ref="I132:L132"/>
    <mergeCell ref="J100:O100"/>
    <mergeCell ref="C91:E91"/>
    <mergeCell ref="J164:K164"/>
    <mergeCell ref="C5:H5"/>
    <mergeCell ref="D8:D9"/>
    <mergeCell ref="C6:E6"/>
    <mergeCell ref="C37:C38"/>
    <mergeCell ref="D37:E37"/>
    <mergeCell ref="F37:F38"/>
    <mergeCell ref="G37:G38"/>
    <mergeCell ref="C7:D7"/>
    <mergeCell ref="D111:O116"/>
    <mergeCell ref="I164:I165"/>
    <mergeCell ref="F164:F165"/>
    <mergeCell ref="G164:G165"/>
    <mergeCell ref="C124:G124"/>
    <mergeCell ref="J108:O108"/>
    <mergeCell ref="C164:C165"/>
    <mergeCell ref="D92:I92"/>
    <mergeCell ref="J101:O101"/>
    <mergeCell ref="N8:N9"/>
    <mergeCell ref="C8:C9"/>
    <mergeCell ref="E8:M8"/>
    <mergeCell ref="J97:O97"/>
    <mergeCell ref="J98:O98"/>
    <mergeCell ref="D101:I101"/>
    <mergeCell ref="J92:O92"/>
    <mergeCell ref="C36:D36"/>
    <mergeCell ref="C187:E187"/>
    <mergeCell ref="J104:O104"/>
    <mergeCell ref="J105:O105"/>
    <mergeCell ref="J106:O106"/>
    <mergeCell ref="C162:G162"/>
    <mergeCell ref="H164:H165"/>
    <mergeCell ref="E164:E165"/>
    <mergeCell ref="I127:L127"/>
    <mergeCell ref="D105:I105"/>
    <mergeCell ref="D106:I106"/>
    <mergeCell ref="J107:O107"/>
    <mergeCell ref="J109:O109"/>
    <mergeCell ref="D108:I108"/>
    <mergeCell ref="D109:I109"/>
    <mergeCell ref="D94:I94"/>
    <mergeCell ref="D95:I95"/>
    <mergeCell ref="D102:I102"/>
    <mergeCell ref="D103:I103"/>
    <mergeCell ref="D107:I107"/>
    <mergeCell ref="D104:I104"/>
    <mergeCell ref="J93:O93"/>
    <mergeCell ref="J94:O94"/>
    <mergeCell ref="D98:I98"/>
    <mergeCell ref="D99:I99"/>
    <mergeCell ref="J99:O99"/>
    <mergeCell ref="J95:O95"/>
    <mergeCell ref="J96:O96"/>
    <mergeCell ref="D93:I93"/>
    <mergeCell ref="C248:F248"/>
    <mergeCell ref="G204:K204"/>
    <mergeCell ref="G205:K205"/>
    <mergeCell ref="G206:K206"/>
    <mergeCell ref="G207:K207"/>
    <mergeCell ref="D96:I96"/>
    <mergeCell ref="D97:I97"/>
    <mergeCell ref="J102:O102"/>
    <mergeCell ref="J103:O103"/>
    <mergeCell ref="D100:I100"/>
    <mergeCell ref="J253:L253"/>
    <mergeCell ref="C217:G217"/>
    <mergeCell ref="G190:K190"/>
    <mergeCell ref="G191:K191"/>
    <mergeCell ref="G192:K192"/>
    <mergeCell ref="G193:K193"/>
    <mergeCell ref="J249:L249"/>
    <mergeCell ref="J250:L250"/>
    <mergeCell ref="G200:K200"/>
    <mergeCell ref="G201:K201"/>
    <mergeCell ref="G189:K189"/>
    <mergeCell ref="G188:K188"/>
    <mergeCell ref="J251:L251"/>
    <mergeCell ref="J252:L252"/>
    <mergeCell ref="G194:K194"/>
    <mergeCell ref="G195:K195"/>
    <mergeCell ref="G196:K196"/>
    <mergeCell ref="G197:K197"/>
    <mergeCell ref="G198:K198"/>
    <mergeCell ref="G199:K199"/>
    <mergeCell ref="M273:M274"/>
    <mergeCell ref="N273:O273"/>
    <mergeCell ref="C304:C305"/>
    <mergeCell ref="D304:G304"/>
    <mergeCell ref="H304:L304"/>
    <mergeCell ref="M304:M305"/>
    <mergeCell ref="N304:O304"/>
    <mergeCell ref="F305:G305"/>
    <mergeCell ref="C303:D303"/>
    <mergeCell ref="F283:G283"/>
    <mergeCell ref="F293:G293"/>
    <mergeCell ref="F274:G274"/>
    <mergeCell ref="F277:G277"/>
    <mergeCell ref="F278:G278"/>
    <mergeCell ref="F279:G279"/>
    <mergeCell ref="F280:G280"/>
    <mergeCell ref="F284:G284"/>
    <mergeCell ref="F285:G285"/>
    <mergeCell ref="F291:G291"/>
    <mergeCell ref="F276:G276"/>
    <mergeCell ref="F292:G292"/>
    <mergeCell ref="F288:G288"/>
    <mergeCell ref="F289:G289"/>
    <mergeCell ref="F281:G281"/>
    <mergeCell ref="F282:G282"/>
    <mergeCell ref="C272:D272"/>
    <mergeCell ref="H273:L273"/>
    <mergeCell ref="C273:C274"/>
    <mergeCell ref="F275:G275"/>
    <mergeCell ref="D273:G273"/>
    <mergeCell ref="F290:G290"/>
    <mergeCell ref="F286:G286"/>
    <mergeCell ref="F287:G287"/>
    <mergeCell ref="J267:L267"/>
    <mergeCell ref="J268:L268"/>
    <mergeCell ref="C271:G271"/>
    <mergeCell ref="J259:L259"/>
    <mergeCell ref="J261:L261"/>
    <mergeCell ref="J262:L262"/>
    <mergeCell ref="J263:L263"/>
    <mergeCell ref="J266:L266"/>
    <mergeCell ref="J260:L260"/>
    <mergeCell ref="J264:L264"/>
    <mergeCell ref="J257:L257"/>
    <mergeCell ref="F313:G313"/>
    <mergeCell ref="J258:L258"/>
    <mergeCell ref="F316:G316"/>
    <mergeCell ref="F314:G314"/>
    <mergeCell ref="F308:G308"/>
    <mergeCell ref="F309:G309"/>
    <mergeCell ref="F310:G310"/>
    <mergeCell ref="F315:G315"/>
    <mergeCell ref="F311:G311"/>
    <mergeCell ref="F319:G319"/>
    <mergeCell ref="G202:K202"/>
    <mergeCell ref="G203:K203"/>
    <mergeCell ref="F306:G306"/>
    <mergeCell ref="F307:G307"/>
    <mergeCell ref="J265:L265"/>
    <mergeCell ref="F312:G312"/>
    <mergeCell ref="J254:L254"/>
    <mergeCell ref="J255:L255"/>
    <mergeCell ref="J256:L256"/>
    <mergeCell ref="C326:O326"/>
    <mergeCell ref="F317:G317"/>
    <mergeCell ref="E330:E331"/>
    <mergeCell ref="C330:C331"/>
    <mergeCell ref="F320:G320"/>
    <mergeCell ref="F321:G321"/>
    <mergeCell ref="F322:G322"/>
    <mergeCell ref="F323:G323"/>
    <mergeCell ref="F324:G324"/>
    <mergeCell ref="F318:G318"/>
  </mergeCells>
  <printOptions/>
  <pageMargins left="0.7" right="0.7" top="0.75" bottom="0.75" header="0.3" footer="0.3"/>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B3:L250"/>
  <sheetViews>
    <sheetView zoomScalePageLayoutView="0" workbookViewId="0" topLeftCell="A1">
      <selection activeCell="D35" sqref="D35"/>
    </sheetView>
  </sheetViews>
  <sheetFormatPr defaultColWidth="9.140625" defaultRowHeight="15"/>
  <cols>
    <col min="3" max="3" width="9.8515625" style="0" bestFit="1" customWidth="1"/>
  </cols>
  <sheetData>
    <row r="3" spans="2:7" ht="13.5">
      <c r="B3" s="232" t="s">
        <v>132</v>
      </c>
      <c r="C3" s="232"/>
      <c r="D3" s="232"/>
      <c r="E3" s="232"/>
      <c r="F3" s="2"/>
      <c r="G3" s="2"/>
    </row>
    <row r="4" spans="2:7" ht="13.5">
      <c r="B4" s="232" t="s">
        <v>133</v>
      </c>
      <c r="C4" s="232"/>
      <c r="D4" s="232"/>
      <c r="E4" s="232"/>
      <c r="F4" s="2"/>
      <c r="G4" s="2"/>
    </row>
    <row r="5" spans="2:4" ht="13.5">
      <c r="B5" s="257" t="s">
        <v>138</v>
      </c>
      <c r="C5" s="257"/>
      <c r="D5" s="257"/>
    </row>
    <row r="6" spans="2:12" ht="13.5">
      <c r="B6" s="233"/>
      <c r="C6" s="245" t="s">
        <v>136</v>
      </c>
      <c r="D6" s="288"/>
      <c r="E6" s="288"/>
      <c r="F6" s="288"/>
      <c r="G6" s="292"/>
      <c r="H6" s="350" t="s">
        <v>299</v>
      </c>
      <c r="I6" s="255"/>
      <c r="J6" s="255"/>
      <c r="K6" s="255"/>
      <c r="L6" s="256"/>
    </row>
    <row r="7" spans="2:12" ht="13.5">
      <c r="B7" s="233"/>
      <c r="C7" s="17" t="s">
        <v>158</v>
      </c>
      <c r="D7" s="37" t="s">
        <v>134</v>
      </c>
      <c r="E7" s="43" t="s">
        <v>135</v>
      </c>
      <c r="F7" s="38" t="s">
        <v>140</v>
      </c>
      <c r="G7" s="18" t="s">
        <v>142</v>
      </c>
      <c r="H7" s="17" t="s">
        <v>158</v>
      </c>
      <c r="I7" s="37" t="s">
        <v>134</v>
      </c>
      <c r="J7" s="43" t="s">
        <v>135</v>
      </c>
      <c r="K7" s="38" t="s">
        <v>139</v>
      </c>
      <c r="L7" s="18" t="s">
        <v>141</v>
      </c>
    </row>
    <row r="8" spans="2:12" ht="13.5">
      <c r="B8" s="1" t="s">
        <v>0</v>
      </c>
      <c r="C8" s="6">
        <v>121300</v>
      </c>
      <c r="D8" s="8">
        <v>35100</v>
      </c>
      <c r="E8" s="7">
        <v>32600</v>
      </c>
      <c r="F8" s="36">
        <f>SUM(C8:E8)</f>
        <v>189000</v>
      </c>
      <c r="G8" s="22">
        <f>+F8/1000000</f>
        <v>0.189</v>
      </c>
      <c r="H8" s="6">
        <v>130000</v>
      </c>
      <c r="I8" s="8">
        <v>37800</v>
      </c>
      <c r="J8" s="7"/>
      <c r="K8" s="36">
        <f>SUM(H8:J8)</f>
        <v>167800</v>
      </c>
      <c r="L8" s="22">
        <f>+K8/1000000</f>
        <v>0.1678</v>
      </c>
    </row>
    <row r="9" spans="2:12" ht="13.5">
      <c r="B9" s="1" t="s">
        <v>1</v>
      </c>
      <c r="C9" s="6">
        <v>112900</v>
      </c>
      <c r="D9" s="8">
        <v>28400</v>
      </c>
      <c r="E9" s="7">
        <v>24800</v>
      </c>
      <c r="F9" s="36">
        <f aca="true" t="shared" si="0" ref="F9:F24">SUM(C9:E9)</f>
        <v>166100</v>
      </c>
      <c r="G9" s="22">
        <f aca="true" t="shared" si="1" ref="G9:G24">+F9/1000000</f>
        <v>0.1661</v>
      </c>
      <c r="H9" s="6">
        <v>124300</v>
      </c>
      <c r="I9" s="8">
        <v>31100</v>
      </c>
      <c r="J9" s="7"/>
      <c r="K9" s="36">
        <f aca="true" t="shared" si="2" ref="K9:K24">SUM(H9:J9)</f>
        <v>155400</v>
      </c>
      <c r="L9" s="22">
        <f aca="true" t="shared" si="3" ref="L9:L24">+K9/1000000</f>
        <v>0.1554</v>
      </c>
    </row>
    <row r="10" spans="2:12" ht="13.5">
      <c r="B10" s="1" t="s">
        <v>2</v>
      </c>
      <c r="C10" s="6">
        <v>112800</v>
      </c>
      <c r="D10" s="8">
        <v>32500</v>
      </c>
      <c r="E10" s="7">
        <v>25600</v>
      </c>
      <c r="F10" s="36">
        <f t="shared" si="0"/>
        <v>170900</v>
      </c>
      <c r="G10" s="22">
        <f t="shared" si="1"/>
        <v>0.1709</v>
      </c>
      <c r="H10" s="6"/>
      <c r="I10" s="8"/>
      <c r="J10" s="7"/>
      <c r="K10" s="36">
        <f t="shared" si="2"/>
        <v>0</v>
      </c>
      <c r="L10" s="22">
        <f t="shared" si="3"/>
        <v>0</v>
      </c>
    </row>
    <row r="11" spans="2:12" ht="13.5">
      <c r="B11" s="1" t="s">
        <v>3</v>
      </c>
      <c r="C11" s="6">
        <v>99600</v>
      </c>
      <c r="D11" s="8">
        <v>29500</v>
      </c>
      <c r="E11" s="7">
        <v>22000</v>
      </c>
      <c r="F11" s="36">
        <f t="shared" si="0"/>
        <v>151100</v>
      </c>
      <c r="G11" s="22">
        <f t="shared" si="1"/>
        <v>0.1511</v>
      </c>
      <c r="H11" s="6">
        <v>111100</v>
      </c>
      <c r="I11" s="8">
        <v>32600</v>
      </c>
      <c r="J11" s="7"/>
      <c r="K11" s="36">
        <f t="shared" si="2"/>
        <v>143700</v>
      </c>
      <c r="L11" s="22">
        <f t="shared" si="3"/>
        <v>0.1437</v>
      </c>
    </row>
    <row r="12" spans="2:12" ht="13.5">
      <c r="B12" s="1" t="s">
        <v>4</v>
      </c>
      <c r="C12" s="6">
        <v>16000</v>
      </c>
      <c r="D12" s="8">
        <v>34000</v>
      </c>
      <c r="E12" s="7">
        <v>23000</v>
      </c>
      <c r="F12" s="36">
        <f t="shared" si="0"/>
        <v>73000</v>
      </c>
      <c r="G12" s="22">
        <f t="shared" si="1"/>
        <v>0.073</v>
      </c>
      <c r="H12" s="6">
        <v>115500</v>
      </c>
      <c r="I12" s="8">
        <v>37000</v>
      </c>
      <c r="J12" s="7"/>
      <c r="K12" s="36">
        <f t="shared" si="2"/>
        <v>152500</v>
      </c>
      <c r="L12" s="22">
        <f t="shared" si="3"/>
        <v>0.1525</v>
      </c>
    </row>
    <row r="13" spans="2:12" ht="13.5">
      <c r="B13" s="1" t="s">
        <v>5</v>
      </c>
      <c r="C13" s="6">
        <v>96300</v>
      </c>
      <c r="D13" s="8">
        <v>35900</v>
      </c>
      <c r="E13" s="7">
        <v>21300</v>
      </c>
      <c r="F13" s="36">
        <f t="shared" si="0"/>
        <v>153500</v>
      </c>
      <c r="G13" s="22">
        <f t="shared" si="1"/>
        <v>0.1535</v>
      </c>
      <c r="H13" s="6"/>
      <c r="I13" s="8"/>
      <c r="J13" s="7"/>
      <c r="K13" s="36">
        <f t="shared" si="2"/>
        <v>0</v>
      </c>
      <c r="L13" s="22">
        <f t="shared" si="3"/>
        <v>0</v>
      </c>
    </row>
    <row r="14" spans="2:12" ht="13.5">
      <c r="B14" s="1" t="s">
        <v>6</v>
      </c>
      <c r="C14" s="6">
        <v>106400</v>
      </c>
      <c r="D14" s="8">
        <v>35500</v>
      </c>
      <c r="E14" s="7">
        <v>24000</v>
      </c>
      <c r="F14" s="36">
        <f t="shared" si="0"/>
        <v>165900</v>
      </c>
      <c r="G14" s="22">
        <f t="shared" si="1"/>
        <v>0.1659</v>
      </c>
      <c r="H14" s="6">
        <v>117900</v>
      </c>
      <c r="I14" s="8">
        <v>38400</v>
      </c>
      <c r="J14" s="7"/>
      <c r="K14" s="36">
        <f t="shared" si="2"/>
        <v>156300</v>
      </c>
      <c r="L14" s="22">
        <f t="shared" si="3"/>
        <v>0.1563</v>
      </c>
    </row>
    <row r="15" spans="2:12" ht="13.5">
      <c r="B15" s="1" t="s">
        <v>7</v>
      </c>
      <c r="C15" s="6">
        <v>107310</v>
      </c>
      <c r="D15" s="8">
        <v>29740</v>
      </c>
      <c r="E15" s="7">
        <v>26740</v>
      </c>
      <c r="F15" s="36">
        <f t="shared" si="0"/>
        <v>163790</v>
      </c>
      <c r="G15" s="22">
        <f t="shared" si="1"/>
        <v>0.16379</v>
      </c>
      <c r="H15" s="6">
        <v>119010</v>
      </c>
      <c r="I15" s="8">
        <v>32740</v>
      </c>
      <c r="J15" s="7"/>
      <c r="K15" s="36">
        <f t="shared" si="2"/>
        <v>151750</v>
      </c>
      <c r="L15" s="22">
        <f t="shared" si="3"/>
        <v>0.15175</v>
      </c>
    </row>
    <row r="16" spans="2:12" ht="13.5">
      <c r="B16" s="1" t="s">
        <v>8</v>
      </c>
      <c r="C16" s="6">
        <v>175600</v>
      </c>
      <c r="D16" s="8">
        <v>40000</v>
      </c>
      <c r="E16" s="7">
        <v>28700</v>
      </c>
      <c r="F16" s="36">
        <f t="shared" si="0"/>
        <v>244300</v>
      </c>
      <c r="G16" s="22">
        <f t="shared" si="1"/>
        <v>0.2443</v>
      </c>
      <c r="H16" s="6">
        <v>119600</v>
      </c>
      <c r="I16" s="8">
        <v>27000</v>
      </c>
      <c r="J16" s="7"/>
      <c r="K16" s="36">
        <f t="shared" si="2"/>
        <v>146600</v>
      </c>
      <c r="L16" s="22">
        <f t="shared" si="3"/>
        <v>0.1466</v>
      </c>
    </row>
    <row r="17" spans="2:12" ht="13.5">
      <c r="B17" s="1" t="s">
        <v>9</v>
      </c>
      <c r="C17" s="6">
        <v>106500</v>
      </c>
      <c r="D17" s="8">
        <v>48500</v>
      </c>
      <c r="E17" s="7">
        <v>34000</v>
      </c>
      <c r="F17" s="36">
        <f t="shared" si="0"/>
        <v>189000</v>
      </c>
      <c r="G17" s="22">
        <f t="shared" si="1"/>
        <v>0.189</v>
      </c>
      <c r="H17" s="6">
        <v>115000</v>
      </c>
      <c r="I17" s="8">
        <v>52000</v>
      </c>
      <c r="J17" s="7"/>
      <c r="K17" s="36">
        <f t="shared" si="2"/>
        <v>167000</v>
      </c>
      <c r="L17" s="22">
        <f t="shared" si="3"/>
        <v>0.167</v>
      </c>
    </row>
    <row r="18" spans="2:12" ht="14.25" thickBot="1">
      <c r="B18" s="1" t="s">
        <v>10</v>
      </c>
      <c r="C18" s="139">
        <v>78000</v>
      </c>
      <c r="D18" s="140">
        <v>38300</v>
      </c>
      <c r="E18" s="141">
        <v>25100</v>
      </c>
      <c r="F18" s="142">
        <f t="shared" si="0"/>
        <v>141400</v>
      </c>
      <c r="G18" s="143">
        <f t="shared" si="1"/>
        <v>0.1414</v>
      </c>
      <c r="H18" s="6">
        <v>86200</v>
      </c>
      <c r="I18" s="8">
        <v>42200</v>
      </c>
      <c r="J18" s="7"/>
      <c r="K18" s="36">
        <f t="shared" si="2"/>
        <v>128400</v>
      </c>
      <c r="L18" s="22">
        <f t="shared" si="3"/>
        <v>0.1284</v>
      </c>
    </row>
    <row r="19" spans="2:12" ht="14.25" thickBot="1">
      <c r="B19" s="42" t="s">
        <v>398</v>
      </c>
      <c r="C19" s="153">
        <v>103200</v>
      </c>
      <c r="D19" s="149">
        <v>32700</v>
      </c>
      <c r="E19" s="150">
        <v>24300</v>
      </c>
      <c r="F19" s="151">
        <f t="shared" si="0"/>
        <v>160200</v>
      </c>
      <c r="G19" s="152">
        <f t="shared" si="1"/>
        <v>0.1602</v>
      </c>
      <c r="H19" s="36">
        <v>114000</v>
      </c>
      <c r="I19" s="8">
        <v>36300</v>
      </c>
      <c r="J19" s="7"/>
      <c r="K19" s="36">
        <f t="shared" si="2"/>
        <v>150300</v>
      </c>
      <c r="L19" s="22">
        <f t="shared" si="3"/>
        <v>0.1503</v>
      </c>
    </row>
    <row r="20" spans="2:12" ht="13.5">
      <c r="B20" s="1" t="s">
        <v>12</v>
      </c>
      <c r="C20" s="144">
        <v>166200</v>
      </c>
      <c r="D20" s="145">
        <v>45000</v>
      </c>
      <c r="E20" s="146">
        <v>34000</v>
      </c>
      <c r="F20" s="147">
        <f t="shared" si="0"/>
        <v>245200</v>
      </c>
      <c r="G20" s="148">
        <f t="shared" si="1"/>
        <v>0.2452</v>
      </c>
      <c r="H20" s="6">
        <v>117200</v>
      </c>
      <c r="I20" s="8">
        <v>32000</v>
      </c>
      <c r="J20" s="7"/>
      <c r="K20" s="36">
        <f t="shared" si="2"/>
        <v>149200</v>
      </c>
      <c r="L20" s="22">
        <f t="shared" si="3"/>
        <v>0.1492</v>
      </c>
    </row>
    <row r="21" spans="2:12" ht="15">
      <c r="B21" s="1" t="s">
        <v>13</v>
      </c>
      <c r="C21" s="6">
        <v>89500</v>
      </c>
      <c r="D21" s="8">
        <v>26500</v>
      </c>
      <c r="E21" s="7">
        <v>26400</v>
      </c>
      <c r="F21" s="36">
        <f t="shared" si="0"/>
        <v>142400</v>
      </c>
      <c r="G21" s="22">
        <f t="shared" si="1"/>
        <v>0.1424</v>
      </c>
      <c r="H21" s="6">
        <v>129000</v>
      </c>
      <c r="I21" s="8">
        <v>38000</v>
      </c>
      <c r="J21" s="7"/>
      <c r="K21" s="36">
        <f t="shared" si="2"/>
        <v>167000</v>
      </c>
      <c r="L21" s="22">
        <f t="shared" si="3"/>
        <v>0.167</v>
      </c>
    </row>
    <row r="22" spans="2:12" ht="15">
      <c r="B22" s="1" t="s">
        <v>14</v>
      </c>
      <c r="C22" s="6">
        <v>89400</v>
      </c>
      <c r="D22" s="8">
        <v>33800</v>
      </c>
      <c r="E22" s="7">
        <v>26900</v>
      </c>
      <c r="F22" s="36">
        <f t="shared" si="0"/>
        <v>150100</v>
      </c>
      <c r="G22" s="22">
        <f t="shared" si="1"/>
        <v>0.1501</v>
      </c>
      <c r="H22" s="6">
        <v>98100</v>
      </c>
      <c r="I22" s="8">
        <v>37000</v>
      </c>
      <c r="J22" s="7"/>
      <c r="K22" s="36">
        <f t="shared" si="2"/>
        <v>135100</v>
      </c>
      <c r="L22" s="22">
        <f t="shared" si="3"/>
        <v>0.1351</v>
      </c>
    </row>
    <row r="23" spans="2:12" ht="13.5">
      <c r="B23" s="1" t="s">
        <v>15</v>
      </c>
      <c r="C23" s="6">
        <v>67700</v>
      </c>
      <c r="D23" s="8">
        <v>24000</v>
      </c>
      <c r="E23" s="7">
        <v>24400</v>
      </c>
      <c r="F23" s="36">
        <f t="shared" si="0"/>
        <v>116100</v>
      </c>
      <c r="G23" s="22">
        <f t="shared" si="1"/>
        <v>0.1161</v>
      </c>
      <c r="H23" s="6">
        <v>75700</v>
      </c>
      <c r="I23" s="8">
        <v>26800</v>
      </c>
      <c r="J23" s="7"/>
      <c r="K23" s="36">
        <f t="shared" si="2"/>
        <v>102500</v>
      </c>
      <c r="L23" s="22">
        <f t="shared" si="3"/>
        <v>0.1025</v>
      </c>
    </row>
    <row r="24" spans="2:12" ht="13.5">
      <c r="B24" s="1" t="s">
        <v>16</v>
      </c>
      <c r="C24" s="6">
        <v>111100</v>
      </c>
      <c r="D24" s="8">
        <v>54300</v>
      </c>
      <c r="E24" s="7">
        <v>35000</v>
      </c>
      <c r="F24" s="36">
        <f t="shared" si="0"/>
        <v>200400</v>
      </c>
      <c r="G24" s="22">
        <f t="shared" si="1"/>
        <v>0.2004</v>
      </c>
      <c r="H24" s="6">
        <v>75100</v>
      </c>
      <c r="I24" s="8">
        <v>36300</v>
      </c>
      <c r="J24" s="7"/>
      <c r="K24" s="36">
        <f t="shared" si="2"/>
        <v>111400</v>
      </c>
      <c r="L24" s="22">
        <f t="shared" si="3"/>
        <v>0.1114</v>
      </c>
    </row>
    <row r="25" spans="2:12" ht="13.5">
      <c r="B25" s="1"/>
      <c r="C25" s="6"/>
      <c r="D25" s="8"/>
      <c r="E25" s="7"/>
      <c r="F25" s="36"/>
      <c r="G25" s="22"/>
      <c r="H25" s="6"/>
      <c r="I25" s="8"/>
      <c r="J25" s="7"/>
      <c r="K25" s="36"/>
      <c r="L25" s="22"/>
    </row>
    <row r="26" spans="2:12" ht="13.5">
      <c r="B26" s="1" t="s">
        <v>17</v>
      </c>
      <c r="C26" s="6">
        <f>AVERAGE(C8:C24)</f>
        <v>103518.23529411765</v>
      </c>
      <c r="D26" s="8">
        <f aca="true" t="shared" si="4" ref="D26:J26">AVERAGE(D8:D24)</f>
        <v>35514.117647058825</v>
      </c>
      <c r="E26" s="7">
        <f t="shared" si="4"/>
        <v>26990.58823529412</v>
      </c>
      <c r="F26" s="36">
        <f>AVERAGE(F8:F24)</f>
        <v>166022.9411764706</v>
      </c>
      <c r="G26" s="22">
        <f>AVERAGE(G8:G24)</f>
        <v>0.1660229411764706</v>
      </c>
      <c r="H26" s="6">
        <f t="shared" si="4"/>
        <v>109847.33333333333</v>
      </c>
      <c r="I26" s="8">
        <f t="shared" si="4"/>
        <v>35816</v>
      </c>
      <c r="J26" s="191" t="e">
        <f t="shared" si="4"/>
        <v>#DIV/0!</v>
      </c>
      <c r="K26" s="36">
        <f>AVERAGE(K8:K24)</f>
        <v>128526.4705882353</v>
      </c>
      <c r="L26" s="22">
        <f>AVERAGE(L8:L24)</f>
        <v>0.1285264705882353</v>
      </c>
    </row>
    <row r="27" spans="2:12" ht="13.5">
      <c r="B27" s="354" t="s">
        <v>401</v>
      </c>
      <c r="C27" s="355"/>
      <c r="D27" s="355"/>
      <c r="E27" s="355"/>
      <c r="F27" s="353"/>
      <c r="G27" s="353"/>
      <c r="H27" s="20"/>
      <c r="I27" s="20"/>
      <c r="J27" s="20"/>
      <c r="K27" s="20"/>
      <c r="L27" s="20"/>
    </row>
    <row r="28" spans="2:12" ht="13.5">
      <c r="B28" s="19"/>
      <c r="C28" s="20"/>
      <c r="D28" s="20"/>
      <c r="E28" s="20"/>
      <c r="F28" s="20"/>
      <c r="G28" s="26"/>
      <c r="H28" s="20"/>
      <c r="I28" s="20"/>
      <c r="J28" s="20"/>
      <c r="K28" s="20"/>
      <c r="L28" s="20"/>
    </row>
    <row r="29" spans="2:12" ht="13.5">
      <c r="B29" s="19"/>
      <c r="C29" s="20"/>
      <c r="D29" s="20"/>
      <c r="E29" s="20"/>
      <c r="F29" s="20"/>
      <c r="G29" s="26"/>
      <c r="H29" s="20"/>
      <c r="I29" s="20"/>
      <c r="J29" s="20"/>
      <c r="K29" s="20"/>
      <c r="L29" s="20"/>
    </row>
    <row r="31" spans="2:12" ht="13.5">
      <c r="B31" s="233"/>
      <c r="C31" s="350" t="s">
        <v>300</v>
      </c>
      <c r="D31" s="255"/>
      <c r="E31" s="255"/>
      <c r="F31" s="255"/>
      <c r="G31" s="256"/>
      <c r="H31" s="350" t="s">
        <v>137</v>
      </c>
      <c r="I31" s="255"/>
      <c r="J31" s="255"/>
      <c r="K31" s="255"/>
      <c r="L31" s="256"/>
    </row>
    <row r="32" spans="2:12" ht="13.5">
      <c r="B32" s="233"/>
      <c r="C32" s="17" t="s">
        <v>158</v>
      </c>
      <c r="D32" s="37" t="s">
        <v>134</v>
      </c>
      <c r="E32" s="43" t="s">
        <v>135</v>
      </c>
      <c r="F32" s="38" t="s">
        <v>140</v>
      </c>
      <c r="G32" s="18" t="s">
        <v>142</v>
      </c>
      <c r="H32" s="17" t="s">
        <v>158</v>
      </c>
      <c r="I32" s="37" t="s">
        <v>134</v>
      </c>
      <c r="J32" s="43" t="s">
        <v>135</v>
      </c>
      <c r="K32" s="38" t="s">
        <v>140</v>
      </c>
      <c r="L32" s="18" t="s">
        <v>142</v>
      </c>
    </row>
    <row r="33" spans="2:12" ht="13.5">
      <c r="B33" s="1" t="s">
        <v>0</v>
      </c>
      <c r="C33" s="6">
        <v>114600</v>
      </c>
      <c r="D33" s="8">
        <v>33500</v>
      </c>
      <c r="E33" s="7"/>
      <c r="F33" s="36">
        <f>SUM(C33:E33)</f>
        <v>148100</v>
      </c>
      <c r="G33" s="22">
        <f aca="true" t="shared" si="5" ref="G33:G49">+F33/1000000</f>
        <v>0.1481</v>
      </c>
      <c r="H33" s="6">
        <v>100100</v>
      </c>
      <c r="I33" s="8">
        <v>28600</v>
      </c>
      <c r="J33" s="7"/>
      <c r="K33" s="36">
        <f>SUM(H33:J33)</f>
        <v>128700</v>
      </c>
      <c r="L33" s="22">
        <f aca="true" t="shared" si="6" ref="L33:L49">+K33/1000000</f>
        <v>0.1287</v>
      </c>
    </row>
    <row r="34" spans="2:12" ht="13.5">
      <c r="B34" s="1" t="s">
        <v>1</v>
      </c>
      <c r="C34" s="6">
        <v>107700</v>
      </c>
      <c r="D34" s="8">
        <v>27200</v>
      </c>
      <c r="E34" s="7"/>
      <c r="F34" s="36">
        <f aca="true" t="shared" si="7" ref="F34:F49">SUM(C34:E34)</f>
        <v>134900</v>
      </c>
      <c r="G34" s="22">
        <f t="shared" si="5"/>
        <v>0.1349</v>
      </c>
      <c r="H34" s="6">
        <v>94300</v>
      </c>
      <c r="I34" s="8">
        <v>23900</v>
      </c>
      <c r="J34" s="7"/>
      <c r="K34" s="36">
        <f aca="true" t="shared" si="8" ref="K34:K49">SUM(H34:J34)</f>
        <v>118200</v>
      </c>
      <c r="L34" s="22">
        <f t="shared" si="6"/>
        <v>0.1182</v>
      </c>
    </row>
    <row r="35" spans="2:12" ht="13.5">
      <c r="B35" s="1" t="s">
        <v>2</v>
      </c>
      <c r="C35" s="6">
        <v>83800</v>
      </c>
      <c r="D35" s="8">
        <v>24200</v>
      </c>
      <c r="E35" s="7"/>
      <c r="F35" s="36">
        <f t="shared" si="7"/>
        <v>108000</v>
      </c>
      <c r="G35" s="22">
        <f t="shared" si="5"/>
        <v>0.108</v>
      </c>
      <c r="H35" s="6">
        <v>95000</v>
      </c>
      <c r="I35" s="8">
        <v>27500</v>
      </c>
      <c r="J35" s="7"/>
      <c r="K35" s="36">
        <f t="shared" si="8"/>
        <v>122500</v>
      </c>
      <c r="L35" s="22">
        <f t="shared" si="6"/>
        <v>0.1225</v>
      </c>
    </row>
    <row r="36" spans="2:12" ht="13.5">
      <c r="B36" s="1" t="s">
        <v>3</v>
      </c>
      <c r="C36" s="6">
        <v>96500</v>
      </c>
      <c r="D36" s="8">
        <v>28500</v>
      </c>
      <c r="E36" s="7"/>
      <c r="F36" s="36">
        <f t="shared" si="7"/>
        <v>125000</v>
      </c>
      <c r="G36" s="22">
        <f t="shared" si="5"/>
        <v>0.125</v>
      </c>
      <c r="H36" s="6">
        <v>86100</v>
      </c>
      <c r="I36" s="8">
        <v>25400</v>
      </c>
      <c r="J36" s="7"/>
      <c r="K36" s="36">
        <f t="shared" si="8"/>
        <v>111500</v>
      </c>
      <c r="L36" s="22">
        <f t="shared" si="6"/>
        <v>0.1115</v>
      </c>
    </row>
    <row r="37" spans="2:12" ht="13.5">
      <c r="B37" s="1" t="s">
        <v>4</v>
      </c>
      <c r="C37" s="6">
        <v>101100</v>
      </c>
      <c r="D37" s="8">
        <v>32400</v>
      </c>
      <c r="E37" s="7"/>
      <c r="F37" s="36">
        <f t="shared" si="7"/>
        <v>133500</v>
      </c>
      <c r="G37" s="22">
        <f t="shared" si="5"/>
        <v>0.1335</v>
      </c>
      <c r="H37" s="6">
        <v>89000</v>
      </c>
      <c r="I37" s="8">
        <v>28500</v>
      </c>
      <c r="J37" s="7"/>
      <c r="K37" s="36">
        <f t="shared" si="8"/>
        <v>117500</v>
      </c>
      <c r="L37" s="22">
        <f t="shared" si="6"/>
        <v>0.1175</v>
      </c>
    </row>
    <row r="38" spans="2:12" ht="13.5">
      <c r="B38" s="1" t="s">
        <v>5</v>
      </c>
      <c r="C38" s="6">
        <v>72300</v>
      </c>
      <c r="D38" s="8">
        <v>27400</v>
      </c>
      <c r="E38" s="7"/>
      <c r="F38" s="36">
        <f t="shared" si="7"/>
        <v>99700</v>
      </c>
      <c r="G38" s="22">
        <f t="shared" si="5"/>
        <v>0.0997</v>
      </c>
      <c r="H38" s="6">
        <v>83800</v>
      </c>
      <c r="I38" s="8">
        <v>31700</v>
      </c>
      <c r="J38" s="7"/>
      <c r="K38" s="36">
        <f t="shared" si="8"/>
        <v>115500</v>
      </c>
      <c r="L38" s="22">
        <f t="shared" si="6"/>
        <v>0.1155</v>
      </c>
    </row>
    <row r="39" spans="2:12" ht="13.5">
      <c r="B39" s="1" t="s">
        <v>6</v>
      </c>
      <c r="C39" s="6">
        <v>78000</v>
      </c>
      <c r="D39" s="8">
        <v>27900</v>
      </c>
      <c r="E39" s="7"/>
      <c r="F39" s="36">
        <f t="shared" si="7"/>
        <v>105900</v>
      </c>
      <c r="G39" s="22">
        <f t="shared" si="5"/>
        <v>0.1059</v>
      </c>
      <c r="H39" s="6">
        <v>89500</v>
      </c>
      <c r="I39" s="8">
        <v>30800</v>
      </c>
      <c r="J39" s="7"/>
      <c r="K39" s="36">
        <f t="shared" si="8"/>
        <v>120300</v>
      </c>
      <c r="L39" s="22">
        <f t="shared" si="6"/>
        <v>0.1203</v>
      </c>
    </row>
    <row r="40" spans="2:12" ht="13.5">
      <c r="B40" s="1" t="s">
        <v>7</v>
      </c>
      <c r="C40" s="6">
        <v>103650</v>
      </c>
      <c r="D40" s="8">
        <v>29140</v>
      </c>
      <c r="E40" s="7"/>
      <c r="F40" s="36">
        <f t="shared" si="7"/>
        <v>132790</v>
      </c>
      <c r="G40" s="22">
        <f t="shared" si="5"/>
        <v>0.13279</v>
      </c>
      <c r="H40" s="6">
        <v>92310</v>
      </c>
      <c r="I40" s="8">
        <v>26740</v>
      </c>
      <c r="J40" s="7"/>
      <c r="K40" s="36">
        <f t="shared" si="8"/>
        <v>119050</v>
      </c>
      <c r="L40" s="22">
        <f t="shared" si="6"/>
        <v>0.11905</v>
      </c>
    </row>
    <row r="41" spans="2:12" ht="13.5">
      <c r="B41" s="1" t="s">
        <v>8</v>
      </c>
      <c r="C41" s="6">
        <v>104100</v>
      </c>
      <c r="D41" s="8">
        <v>23400</v>
      </c>
      <c r="E41" s="7"/>
      <c r="F41" s="36">
        <f t="shared" si="7"/>
        <v>127500</v>
      </c>
      <c r="G41" s="22">
        <f t="shared" si="5"/>
        <v>0.1275</v>
      </c>
      <c r="H41" s="6">
        <v>91600</v>
      </c>
      <c r="I41" s="8">
        <v>20500</v>
      </c>
      <c r="J41" s="7"/>
      <c r="K41" s="36">
        <f t="shared" si="8"/>
        <v>112100</v>
      </c>
      <c r="L41" s="22">
        <f t="shared" si="6"/>
        <v>0.1121</v>
      </c>
    </row>
    <row r="42" spans="2:12" ht="13.5">
      <c r="B42" s="1" t="s">
        <v>9</v>
      </c>
      <c r="C42" s="6">
        <v>102200</v>
      </c>
      <c r="D42" s="8">
        <v>46600</v>
      </c>
      <c r="E42" s="7"/>
      <c r="F42" s="36">
        <f t="shared" si="7"/>
        <v>148800</v>
      </c>
      <c r="G42" s="22">
        <f t="shared" si="5"/>
        <v>0.1488</v>
      </c>
      <c r="H42" s="6">
        <v>91500</v>
      </c>
      <c r="I42" s="8">
        <v>42000</v>
      </c>
      <c r="J42" s="7"/>
      <c r="K42" s="36">
        <f t="shared" si="8"/>
        <v>133500</v>
      </c>
      <c r="L42" s="22">
        <f t="shared" si="6"/>
        <v>0.1335</v>
      </c>
    </row>
    <row r="43" spans="2:12" ht="14.25" thickBot="1">
      <c r="B43" s="1" t="s">
        <v>10</v>
      </c>
      <c r="C43" s="139">
        <v>74100</v>
      </c>
      <c r="D43" s="140">
        <v>36400</v>
      </c>
      <c r="E43" s="141"/>
      <c r="F43" s="142">
        <f t="shared" si="7"/>
        <v>110500</v>
      </c>
      <c r="G43" s="143">
        <f t="shared" si="5"/>
        <v>0.1105</v>
      </c>
      <c r="H43" s="6">
        <v>64000</v>
      </c>
      <c r="I43" s="8">
        <v>31700</v>
      </c>
      <c r="J43" s="7"/>
      <c r="K43" s="36">
        <f t="shared" si="8"/>
        <v>95700</v>
      </c>
      <c r="L43" s="22">
        <f t="shared" si="6"/>
        <v>0.0957</v>
      </c>
    </row>
    <row r="44" spans="2:12" ht="14.25" thickBot="1">
      <c r="B44" s="42" t="s">
        <v>399</v>
      </c>
      <c r="C44" s="153">
        <v>77700</v>
      </c>
      <c r="D44" s="149">
        <v>26800</v>
      </c>
      <c r="E44" s="150"/>
      <c r="F44" s="151">
        <f t="shared" si="7"/>
        <v>104500</v>
      </c>
      <c r="G44" s="152">
        <f t="shared" si="5"/>
        <v>0.1045</v>
      </c>
      <c r="H44" s="36">
        <v>88500</v>
      </c>
      <c r="I44" s="8">
        <v>30400</v>
      </c>
      <c r="J44" s="7"/>
      <c r="K44" s="36">
        <f t="shared" si="8"/>
        <v>118900</v>
      </c>
      <c r="L44" s="22">
        <f t="shared" si="6"/>
        <v>0.1189</v>
      </c>
    </row>
    <row r="45" spans="2:12" ht="13.5">
      <c r="B45" s="1" t="s">
        <v>12</v>
      </c>
      <c r="C45" s="144">
        <v>102200</v>
      </c>
      <c r="D45" s="145">
        <v>28000</v>
      </c>
      <c r="E45" s="146"/>
      <c r="F45" s="147">
        <f t="shared" si="7"/>
        <v>130200</v>
      </c>
      <c r="G45" s="148">
        <f t="shared" si="5"/>
        <v>0.1302</v>
      </c>
      <c r="H45" s="6">
        <v>92700</v>
      </c>
      <c r="I45" s="8">
        <v>25500</v>
      </c>
      <c r="J45" s="7"/>
      <c r="K45" s="36">
        <f t="shared" si="8"/>
        <v>118200</v>
      </c>
      <c r="L45" s="22">
        <f t="shared" si="6"/>
        <v>0.1182</v>
      </c>
    </row>
    <row r="46" spans="2:12" ht="13.5">
      <c r="B46" s="1" t="s">
        <v>13</v>
      </c>
      <c r="C46" s="6">
        <v>103200</v>
      </c>
      <c r="D46" s="8">
        <v>30400</v>
      </c>
      <c r="E46" s="7"/>
      <c r="F46" s="36">
        <f t="shared" si="7"/>
        <v>133600</v>
      </c>
      <c r="G46" s="22">
        <f t="shared" si="5"/>
        <v>0.1336</v>
      </c>
      <c r="H46" s="6">
        <v>104000</v>
      </c>
      <c r="I46" s="8">
        <v>30500</v>
      </c>
      <c r="J46" s="7"/>
      <c r="K46" s="36">
        <f t="shared" si="8"/>
        <v>134500</v>
      </c>
      <c r="L46" s="22">
        <f t="shared" si="6"/>
        <v>0.1345</v>
      </c>
    </row>
    <row r="47" spans="2:12" ht="13.5">
      <c r="B47" s="1" t="s">
        <v>14</v>
      </c>
      <c r="C47" s="6">
        <v>85000</v>
      </c>
      <c r="D47" s="8">
        <v>32100</v>
      </c>
      <c r="E47" s="7"/>
      <c r="F47" s="36">
        <f t="shared" si="7"/>
        <v>117100</v>
      </c>
      <c r="G47" s="22">
        <f t="shared" si="5"/>
        <v>0.1171</v>
      </c>
      <c r="H47" s="6">
        <v>74000</v>
      </c>
      <c r="I47" s="8">
        <v>27900</v>
      </c>
      <c r="J47" s="7"/>
      <c r="K47" s="36">
        <f t="shared" si="8"/>
        <v>101900</v>
      </c>
      <c r="L47" s="22">
        <f t="shared" si="6"/>
        <v>0.1019</v>
      </c>
    </row>
    <row r="48" spans="2:12" ht="13.5">
      <c r="B48" s="1" t="s">
        <v>15</v>
      </c>
      <c r="C48" s="6">
        <v>65700</v>
      </c>
      <c r="D48" s="8">
        <v>23300</v>
      </c>
      <c r="E48" s="7"/>
      <c r="F48" s="36">
        <f t="shared" si="7"/>
        <v>89000</v>
      </c>
      <c r="G48" s="22">
        <f t="shared" si="5"/>
        <v>0.089</v>
      </c>
      <c r="H48" s="6">
        <v>58700</v>
      </c>
      <c r="I48" s="8">
        <v>20800</v>
      </c>
      <c r="J48" s="7"/>
      <c r="K48" s="36">
        <f t="shared" si="8"/>
        <v>79500</v>
      </c>
      <c r="L48" s="22">
        <f t="shared" si="6"/>
        <v>0.0795</v>
      </c>
    </row>
    <row r="49" spans="2:12" ht="13.5">
      <c r="B49" s="1" t="s">
        <v>16</v>
      </c>
      <c r="C49" s="6">
        <v>39200</v>
      </c>
      <c r="D49" s="8">
        <v>20000</v>
      </c>
      <c r="E49" s="7"/>
      <c r="F49" s="36">
        <f t="shared" si="7"/>
        <v>59200</v>
      </c>
      <c r="G49" s="22">
        <f t="shared" si="5"/>
        <v>0.0592</v>
      </c>
      <c r="H49" s="6">
        <v>57100</v>
      </c>
      <c r="I49" s="8">
        <v>27300</v>
      </c>
      <c r="J49" s="7"/>
      <c r="K49" s="36">
        <f t="shared" si="8"/>
        <v>84400</v>
      </c>
      <c r="L49" s="22">
        <f t="shared" si="6"/>
        <v>0.0844</v>
      </c>
    </row>
    <row r="50" spans="2:12" ht="13.5">
      <c r="B50" s="1"/>
      <c r="C50" s="6"/>
      <c r="D50" s="8"/>
      <c r="E50" s="7"/>
      <c r="F50" s="36"/>
      <c r="G50" s="22"/>
      <c r="H50" s="6"/>
      <c r="I50" s="8"/>
      <c r="J50" s="7"/>
      <c r="K50" s="36"/>
      <c r="L50" s="22"/>
    </row>
    <row r="51" spans="2:12" ht="13.5">
      <c r="B51" s="1" t="s">
        <v>17</v>
      </c>
      <c r="C51" s="6">
        <f aca="true" t="shared" si="9" ref="C51:L51">AVERAGE(C33:C49)</f>
        <v>88885.29411764706</v>
      </c>
      <c r="D51" s="8">
        <f t="shared" si="9"/>
        <v>29249.41176470588</v>
      </c>
      <c r="E51" s="7" t="e">
        <f t="shared" si="9"/>
        <v>#DIV/0!</v>
      </c>
      <c r="F51" s="36">
        <f t="shared" si="9"/>
        <v>118134.70588235294</v>
      </c>
      <c r="G51" s="22">
        <f t="shared" si="9"/>
        <v>0.11813470588235295</v>
      </c>
      <c r="H51" s="6">
        <f t="shared" si="9"/>
        <v>85424.11764705883</v>
      </c>
      <c r="I51" s="8">
        <f t="shared" si="9"/>
        <v>28220</v>
      </c>
      <c r="J51" s="191" t="e">
        <f t="shared" si="9"/>
        <v>#DIV/0!</v>
      </c>
      <c r="K51" s="36">
        <f t="shared" si="9"/>
        <v>113644.11764705883</v>
      </c>
      <c r="L51" s="22">
        <f t="shared" si="9"/>
        <v>0.11364411764705883</v>
      </c>
    </row>
    <row r="52" spans="2:7" ht="13.5">
      <c r="B52" s="354" t="s">
        <v>402</v>
      </c>
      <c r="C52" s="355"/>
      <c r="D52" s="355"/>
      <c r="E52" s="355"/>
      <c r="F52" s="353"/>
      <c r="G52" s="353"/>
    </row>
    <row r="70" spans="2:4" ht="13.5">
      <c r="B70" s="257" t="s">
        <v>143</v>
      </c>
      <c r="C70" s="257"/>
      <c r="D70" s="257"/>
    </row>
    <row r="71" spans="2:12" ht="13.5">
      <c r="B71" s="233"/>
      <c r="C71" s="245" t="s">
        <v>136</v>
      </c>
      <c r="D71" s="288"/>
      <c r="E71" s="288"/>
      <c r="F71" s="288"/>
      <c r="G71" s="292"/>
      <c r="H71" s="350" t="s">
        <v>298</v>
      </c>
      <c r="I71" s="255"/>
      <c r="J71" s="255"/>
      <c r="K71" s="255"/>
      <c r="L71" s="256"/>
    </row>
    <row r="72" spans="2:12" ht="13.5">
      <c r="B72" s="233"/>
      <c r="C72" s="17" t="s">
        <v>158</v>
      </c>
      <c r="D72" s="37" t="s">
        <v>134</v>
      </c>
      <c r="E72" s="43" t="s">
        <v>135</v>
      </c>
      <c r="F72" s="38" t="s">
        <v>140</v>
      </c>
      <c r="G72" s="18" t="s">
        <v>142</v>
      </c>
      <c r="H72" s="17" t="s">
        <v>158</v>
      </c>
      <c r="I72" s="37" t="s">
        <v>134</v>
      </c>
      <c r="J72" s="43" t="s">
        <v>135</v>
      </c>
      <c r="K72" s="38" t="s">
        <v>139</v>
      </c>
      <c r="L72" s="18" t="s">
        <v>141</v>
      </c>
    </row>
    <row r="73" spans="2:12" ht="13.5">
      <c r="B73" s="1" t="s">
        <v>0</v>
      </c>
      <c r="C73" s="6">
        <v>241300</v>
      </c>
      <c r="D73" s="8">
        <v>70600</v>
      </c>
      <c r="E73" s="7">
        <v>69900</v>
      </c>
      <c r="F73" s="36">
        <f>SUM(C73:E73)</f>
        <v>381800</v>
      </c>
      <c r="G73" s="22">
        <f>+F73/2000000</f>
        <v>0.1909</v>
      </c>
      <c r="H73" s="6">
        <v>208900</v>
      </c>
      <c r="I73" s="8">
        <v>61800</v>
      </c>
      <c r="J73" s="7"/>
      <c r="K73" s="36">
        <f>SUM(H73:J73)</f>
        <v>270700</v>
      </c>
      <c r="L73" s="22">
        <f>+K73/2000000</f>
        <v>0.13535</v>
      </c>
    </row>
    <row r="74" spans="2:12" ht="13.5">
      <c r="B74" s="1" t="s">
        <v>1</v>
      </c>
      <c r="C74" s="6">
        <v>217700</v>
      </c>
      <c r="D74" s="8">
        <v>55600</v>
      </c>
      <c r="E74" s="7">
        <v>51600</v>
      </c>
      <c r="F74" s="36">
        <f aca="true" t="shared" si="10" ref="F74:F89">SUM(C74:E74)</f>
        <v>324900</v>
      </c>
      <c r="G74" s="22">
        <f aca="true" t="shared" si="11" ref="G74:G91">+F74/2000000</f>
        <v>0.16245</v>
      </c>
      <c r="H74" s="6">
        <v>186300</v>
      </c>
      <c r="I74" s="8">
        <v>48100</v>
      </c>
      <c r="J74" s="7"/>
      <c r="K74" s="36">
        <f aca="true" t="shared" si="12" ref="K74:K89">SUM(H74:J74)</f>
        <v>234400</v>
      </c>
      <c r="L74" s="22">
        <f aca="true" t="shared" si="13" ref="L74:L89">+K74/2000000</f>
        <v>0.1172</v>
      </c>
    </row>
    <row r="75" spans="2:12" ht="13.5">
      <c r="B75" s="1" t="s">
        <v>2</v>
      </c>
      <c r="C75" s="6">
        <v>219300</v>
      </c>
      <c r="D75" s="8">
        <v>63400</v>
      </c>
      <c r="E75" s="7">
        <v>51700</v>
      </c>
      <c r="F75" s="36">
        <f t="shared" si="10"/>
        <v>334400</v>
      </c>
      <c r="G75" s="22">
        <f t="shared" si="11"/>
        <v>0.1672</v>
      </c>
      <c r="H75" s="6">
        <v>189000</v>
      </c>
      <c r="I75" s="8">
        <v>54800</v>
      </c>
      <c r="J75" s="7"/>
      <c r="K75" s="36">
        <f t="shared" si="12"/>
        <v>243800</v>
      </c>
      <c r="L75" s="22">
        <f t="shared" si="13"/>
        <v>0.1219</v>
      </c>
    </row>
    <row r="76" spans="2:12" ht="13.5">
      <c r="B76" s="1" t="s">
        <v>3</v>
      </c>
      <c r="C76" s="6">
        <v>193500</v>
      </c>
      <c r="D76" s="8">
        <v>58000</v>
      </c>
      <c r="E76" s="7">
        <v>44200</v>
      </c>
      <c r="F76" s="36">
        <f t="shared" si="10"/>
        <v>295700</v>
      </c>
      <c r="G76" s="22">
        <f t="shared" si="11"/>
        <v>0.14785</v>
      </c>
      <c r="H76" s="6">
        <v>168100</v>
      </c>
      <c r="I76" s="8">
        <v>50600</v>
      </c>
      <c r="J76" s="7"/>
      <c r="K76" s="36">
        <f t="shared" si="12"/>
        <v>218700</v>
      </c>
      <c r="L76" s="22">
        <f t="shared" si="13"/>
        <v>0.10935</v>
      </c>
    </row>
    <row r="77" spans="2:12" ht="13.5">
      <c r="B77" s="1" t="s">
        <v>4</v>
      </c>
      <c r="C77" s="6">
        <v>208500</v>
      </c>
      <c r="D77" s="8">
        <v>67000</v>
      </c>
      <c r="E77" s="7">
        <v>47600</v>
      </c>
      <c r="F77" s="36">
        <f t="shared" si="10"/>
        <v>323100</v>
      </c>
      <c r="G77" s="22">
        <f t="shared" si="11"/>
        <v>0.16155</v>
      </c>
      <c r="H77" s="6">
        <v>180500</v>
      </c>
      <c r="I77" s="8">
        <v>58000</v>
      </c>
      <c r="J77" s="7"/>
      <c r="K77" s="36">
        <f t="shared" si="12"/>
        <v>238500</v>
      </c>
      <c r="L77" s="22">
        <f t="shared" si="13"/>
        <v>0.11925</v>
      </c>
    </row>
    <row r="78" spans="2:12" ht="13.5">
      <c r="B78" s="1" t="s">
        <v>5</v>
      </c>
      <c r="C78" s="6">
        <v>187000</v>
      </c>
      <c r="D78" s="8">
        <v>70700</v>
      </c>
      <c r="E78" s="7">
        <v>43000</v>
      </c>
      <c r="F78" s="36">
        <f t="shared" si="10"/>
        <v>300700</v>
      </c>
      <c r="G78" s="22">
        <f t="shared" si="11"/>
        <v>0.15035</v>
      </c>
      <c r="H78" s="6">
        <v>144700</v>
      </c>
      <c r="I78" s="8">
        <v>54900</v>
      </c>
      <c r="J78" s="7"/>
      <c r="K78" s="36">
        <f t="shared" si="12"/>
        <v>199600</v>
      </c>
      <c r="L78" s="22">
        <f t="shared" si="13"/>
        <v>0.0998</v>
      </c>
    </row>
    <row r="79" spans="2:12" ht="13.5">
      <c r="B79" s="1" t="s">
        <v>6</v>
      </c>
      <c r="C79" s="6">
        <v>204400</v>
      </c>
      <c r="D79" s="8">
        <v>72300</v>
      </c>
      <c r="E79" s="7">
        <v>49200</v>
      </c>
      <c r="F79" s="36">
        <f t="shared" si="10"/>
        <v>325900</v>
      </c>
      <c r="G79" s="22">
        <f t="shared" si="11"/>
        <v>0.16295</v>
      </c>
      <c r="H79" s="6">
        <v>174900</v>
      </c>
      <c r="I79" s="8">
        <v>64400</v>
      </c>
      <c r="J79" s="7"/>
      <c r="K79" s="36">
        <f t="shared" si="12"/>
        <v>239300</v>
      </c>
      <c r="L79" s="22">
        <f t="shared" si="13"/>
        <v>0.11965</v>
      </c>
    </row>
    <row r="80" spans="2:12" ht="13.5">
      <c r="B80" s="1" t="s">
        <v>7</v>
      </c>
      <c r="C80" s="6">
        <v>209370</v>
      </c>
      <c r="D80" s="8">
        <v>60740</v>
      </c>
      <c r="E80" s="7">
        <v>55940</v>
      </c>
      <c r="F80" s="36">
        <f t="shared" si="10"/>
        <v>326050</v>
      </c>
      <c r="G80" s="22">
        <f t="shared" si="11"/>
        <v>0.163025</v>
      </c>
      <c r="H80" s="6">
        <v>182010</v>
      </c>
      <c r="I80" s="8">
        <v>54740</v>
      </c>
      <c r="J80" s="7"/>
      <c r="K80" s="36">
        <f t="shared" si="12"/>
        <v>236750</v>
      </c>
      <c r="L80" s="22">
        <f t="shared" si="13"/>
        <v>0.118375</v>
      </c>
    </row>
    <row r="81" spans="2:12" ht="13.5">
      <c r="B81" s="1" t="s">
        <v>8</v>
      </c>
      <c r="C81" s="6">
        <v>238600</v>
      </c>
      <c r="D81" s="8">
        <v>53500</v>
      </c>
      <c r="E81" s="7">
        <v>40700</v>
      </c>
      <c r="F81" s="36">
        <f t="shared" si="10"/>
        <v>332800</v>
      </c>
      <c r="G81" s="22">
        <f t="shared" si="11"/>
        <v>0.1664</v>
      </c>
      <c r="H81" s="6">
        <v>182600</v>
      </c>
      <c r="I81" s="8">
        <v>40500</v>
      </c>
      <c r="J81" s="7"/>
      <c r="K81" s="36">
        <f t="shared" si="12"/>
        <v>223100</v>
      </c>
      <c r="L81" s="22">
        <f t="shared" si="13"/>
        <v>0.11155</v>
      </c>
    </row>
    <row r="82" spans="2:12" ht="13.5">
      <c r="B82" s="1" t="s">
        <v>9</v>
      </c>
      <c r="C82" s="6">
        <v>190800</v>
      </c>
      <c r="D82" s="8">
        <v>87600</v>
      </c>
      <c r="E82" s="7">
        <v>62800</v>
      </c>
      <c r="F82" s="36">
        <f t="shared" si="10"/>
        <v>341200</v>
      </c>
      <c r="G82" s="22">
        <f t="shared" si="11"/>
        <v>0.1706</v>
      </c>
      <c r="H82" s="6">
        <v>166000</v>
      </c>
      <c r="I82" s="8">
        <v>77000</v>
      </c>
      <c r="J82" s="7"/>
      <c r="K82" s="36">
        <f t="shared" si="12"/>
        <v>243000</v>
      </c>
      <c r="L82" s="22">
        <f t="shared" si="13"/>
        <v>0.1215</v>
      </c>
    </row>
    <row r="83" spans="2:12" ht="14.25" thickBot="1">
      <c r="B83" s="1" t="s">
        <v>10</v>
      </c>
      <c r="C83" s="139">
        <v>147600</v>
      </c>
      <c r="D83" s="140">
        <v>73200</v>
      </c>
      <c r="E83" s="141">
        <v>49800</v>
      </c>
      <c r="F83" s="142">
        <f t="shared" si="10"/>
        <v>270600</v>
      </c>
      <c r="G83" s="143">
        <f t="shared" si="11"/>
        <v>0.1353</v>
      </c>
      <c r="H83" s="6">
        <v>124200</v>
      </c>
      <c r="I83" s="8">
        <v>62200</v>
      </c>
      <c r="J83" s="7"/>
      <c r="K83" s="36">
        <f t="shared" si="12"/>
        <v>186400</v>
      </c>
      <c r="L83" s="22">
        <f t="shared" si="13"/>
        <v>0.0932</v>
      </c>
    </row>
    <row r="84" spans="2:12" ht="14.25" thickBot="1">
      <c r="B84" s="42" t="s">
        <v>400</v>
      </c>
      <c r="C84" s="153">
        <v>202300</v>
      </c>
      <c r="D84" s="149">
        <v>67900</v>
      </c>
      <c r="E84" s="150">
        <v>50300</v>
      </c>
      <c r="F84" s="151">
        <f t="shared" si="10"/>
        <v>320500</v>
      </c>
      <c r="G84" s="152">
        <f t="shared" si="11"/>
        <v>0.16025</v>
      </c>
      <c r="H84" s="36">
        <v>176000</v>
      </c>
      <c r="I84" s="8">
        <v>62300</v>
      </c>
      <c r="J84" s="7"/>
      <c r="K84" s="36">
        <f t="shared" si="12"/>
        <v>238300</v>
      </c>
      <c r="L84" s="22">
        <f t="shared" si="13"/>
        <v>0.11915</v>
      </c>
    </row>
    <row r="85" spans="2:12" ht="13.5">
      <c r="B85" s="1" t="s">
        <v>12</v>
      </c>
      <c r="C85" s="144">
        <v>229200</v>
      </c>
      <c r="D85" s="145">
        <v>63000</v>
      </c>
      <c r="E85" s="146">
        <v>52000</v>
      </c>
      <c r="F85" s="147">
        <f t="shared" si="10"/>
        <v>344200</v>
      </c>
      <c r="G85" s="148">
        <f t="shared" si="11"/>
        <v>0.1721</v>
      </c>
      <c r="H85" s="6">
        <v>180200</v>
      </c>
      <c r="I85" s="8">
        <v>50000</v>
      </c>
      <c r="J85" s="7"/>
      <c r="K85" s="36">
        <f t="shared" si="12"/>
        <v>230200</v>
      </c>
      <c r="L85" s="22">
        <f t="shared" si="13"/>
        <v>0.1151</v>
      </c>
    </row>
    <row r="86" spans="2:12" ht="13.5">
      <c r="B86" s="1" t="s">
        <v>13</v>
      </c>
      <c r="C86" s="6">
        <v>187200</v>
      </c>
      <c r="D86" s="8">
        <v>56000</v>
      </c>
      <c r="E86" s="7">
        <v>55040</v>
      </c>
      <c r="F86" s="36">
        <f t="shared" si="10"/>
        <v>298240</v>
      </c>
      <c r="G86" s="22">
        <f t="shared" si="11"/>
        <v>0.14912</v>
      </c>
      <c r="H86" s="6">
        <v>184000</v>
      </c>
      <c r="I86" s="8">
        <v>55000</v>
      </c>
      <c r="J86" s="7"/>
      <c r="K86" s="36">
        <f t="shared" si="12"/>
        <v>239000</v>
      </c>
      <c r="L86" s="22">
        <f t="shared" si="13"/>
        <v>0.1195</v>
      </c>
    </row>
    <row r="87" spans="2:12" ht="13.5">
      <c r="B87" s="1" t="s">
        <v>14</v>
      </c>
      <c r="C87" s="6">
        <v>172200</v>
      </c>
      <c r="D87" s="8">
        <v>65200</v>
      </c>
      <c r="E87" s="7">
        <v>54300</v>
      </c>
      <c r="F87" s="36">
        <f t="shared" si="10"/>
        <v>291700</v>
      </c>
      <c r="G87" s="22">
        <f t="shared" si="11"/>
        <v>0.14585</v>
      </c>
      <c r="H87" s="6">
        <v>146700</v>
      </c>
      <c r="I87" s="8">
        <v>55500</v>
      </c>
      <c r="J87" s="7"/>
      <c r="K87" s="36">
        <f t="shared" si="12"/>
        <v>202200</v>
      </c>
      <c r="L87" s="22">
        <f t="shared" si="13"/>
        <v>0.1011</v>
      </c>
    </row>
    <row r="88" spans="2:12" ht="13.5">
      <c r="B88" s="1" t="s">
        <v>15</v>
      </c>
      <c r="C88" s="6">
        <v>148100</v>
      </c>
      <c r="D88" s="8">
        <v>52700</v>
      </c>
      <c r="E88" s="7">
        <v>54700</v>
      </c>
      <c r="F88" s="36">
        <f t="shared" si="10"/>
        <v>255500</v>
      </c>
      <c r="G88" s="22">
        <f t="shared" si="11"/>
        <v>0.12775</v>
      </c>
      <c r="H88" s="6">
        <v>114100</v>
      </c>
      <c r="I88" s="8">
        <v>40700</v>
      </c>
      <c r="J88" s="7"/>
      <c r="K88" s="36">
        <f t="shared" si="12"/>
        <v>154800</v>
      </c>
      <c r="L88" s="22">
        <f t="shared" si="13"/>
        <v>0.0774</v>
      </c>
    </row>
    <row r="89" spans="2:12" ht="13.5">
      <c r="B89" s="1" t="s">
        <v>16</v>
      </c>
      <c r="C89" s="6">
        <v>150100</v>
      </c>
      <c r="D89" s="8">
        <v>71300</v>
      </c>
      <c r="E89" s="7">
        <v>50000</v>
      </c>
      <c r="F89" s="36">
        <f t="shared" si="10"/>
        <v>271400</v>
      </c>
      <c r="G89" s="22">
        <f t="shared" si="11"/>
        <v>0.1357</v>
      </c>
      <c r="H89" s="6">
        <v>114100</v>
      </c>
      <c r="I89" s="8">
        <v>53300</v>
      </c>
      <c r="J89" s="7"/>
      <c r="K89" s="36">
        <f t="shared" si="12"/>
        <v>167400</v>
      </c>
      <c r="L89" s="22">
        <f t="shared" si="13"/>
        <v>0.0837</v>
      </c>
    </row>
    <row r="90" spans="2:12" ht="13.5">
      <c r="B90" s="1"/>
      <c r="C90" s="6"/>
      <c r="D90" s="8"/>
      <c r="E90" s="7"/>
      <c r="F90" s="36"/>
      <c r="G90" s="22"/>
      <c r="H90" s="6"/>
      <c r="I90" s="8"/>
      <c r="J90" s="7"/>
      <c r="K90" s="36"/>
      <c r="L90" s="22"/>
    </row>
    <row r="91" spans="2:12" ht="13.5">
      <c r="B91" s="1" t="s">
        <v>17</v>
      </c>
      <c r="C91" s="6">
        <f>AVERAGE(C73:C89)</f>
        <v>196892.35294117648</v>
      </c>
      <c r="D91" s="8">
        <f>AVERAGE(D73:D89)</f>
        <v>65220</v>
      </c>
      <c r="E91" s="7">
        <f>AVERAGE(E73:E89)</f>
        <v>51928.23529411765</v>
      </c>
      <c r="F91" s="36">
        <f>AVERAGE(F73:F89)</f>
        <v>314040.5882352941</v>
      </c>
      <c r="G91" s="22">
        <f t="shared" si="11"/>
        <v>0.15702029411764704</v>
      </c>
      <c r="H91" s="6">
        <f>AVERAGE(H73:H89)</f>
        <v>166018.23529411765</v>
      </c>
      <c r="I91" s="8">
        <f>AVERAGE(I73:I89)</f>
        <v>55520</v>
      </c>
      <c r="J91" s="191" t="e">
        <f>AVERAGE(J73:J89)</f>
        <v>#DIV/0!</v>
      </c>
      <c r="K91" s="36">
        <f>AVERAGE(K73:K89)</f>
        <v>221538.23529411765</v>
      </c>
      <c r="L91" s="22">
        <f>+K91/2000000</f>
        <v>0.11076911764705882</v>
      </c>
    </row>
    <row r="92" spans="2:12" ht="13.5">
      <c r="B92" s="352" t="s">
        <v>403</v>
      </c>
      <c r="C92" s="353"/>
      <c r="D92" s="353"/>
      <c r="E92" s="353"/>
      <c r="F92" s="353"/>
      <c r="G92" s="353"/>
      <c r="H92" s="20"/>
      <c r="I92" s="20"/>
      <c r="J92" s="20"/>
      <c r="K92" s="20"/>
      <c r="L92" s="20"/>
    </row>
    <row r="93" spans="2:12" ht="13.5">
      <c r="B93" s="19"/>
      <c r="C93" s="20"/>
      <c r="D93" s="20"/>
      <c r="E93" s="20"/>
      <c r="F93" s="20"/>
      <c r="G93" s="26"/>
      <c r="H93" s="20"/>
      <c r="I93" s="20"/>
      <c r="J93" s="20"/>
      <c r="K93" s="20"/>
      <c r="L93" s="20"/>
    </row>
    <row r="94" spans="2:12" ht="13.5">
      <c r="B94" s="19"/>
      <c r="C94" s="20"/>
      <c r="D94" s="20"/>
      <c r="E94" s="20"/>
      <c r="F94" s="20"/>
      <c r="G94" s="26"/>
      <c r="H94" s="20"/>
      <c r="I94" s="20"/>
      <c r="J94" s="20"/>
      <c r="K94" s="20"/>
      <c r="L94" s="20"/>
    </row>
    <row r="96" spans="2:12" ht="13.5">
      <c r="B96" s="233"/>
      <c r="C96" s="350" t="s">
        <v>137</v>
      </c>
      <c r="D96" s="255"/>
      <c r="E96" s="255"/>
      <c r="F96" s="255"/>
      <c r="G96" s="256"/>
      <c r="H96" s="351"/>
      <c r="I96" s="313"/>
      <c r="J96" s="313"/>
      <c r="K96" s="313"/>
      <c r="L96" s="313"/>
    </row>
    <row r="97" spans="2:12" ht="13.5">
      <c r="B97" s="233"/>
      <c r="C97" s="17" t="s">
        <v>158</v>
      </c>
      <c r="D97" s="37" t="s">
        <v>134</v>
      </c>
      <c r="E97" s="43" t="s">
        <v>135</v>
      </c>
      <c r="F97" s="38" t="s">
        <v>140</v>
      </c>
      <c r="G97" s="18" t="s">
        <v>142</v>
      </c>
      <c r="H97" s="44"/>
      <c r="I97" s="45"/>
      <c r="J97" s="45"/>
      <c r="K97" s="45"/>
      <c r="L97" s="45"/>
    </row>
    <row r="98" spans="2:12" ht="13.5">
      <c r="B98" s="1" t="s">
        <v>0</v>
      </c>
      <c r="C98" s="6">
        <v>179000</v>
      </c>
      <c r="D98" s="8">
        <v>53600</v>
      </c>
      <c r="E98" s="7"/>
      <c r="F98" s="36">
        <f>SUM(C98:E98)</f>
        <v>232600</v>
      </c>
      <c r="G98" s="22">
        <f>+F98/2000000</f>
        <v>0.1163</v>
      </c>
      <c r="H98" s="46"/>
      <c r="I98" s="20"/>
      <c r="J98" s="20"/>
      <c r="K98" s="20"/>
      <c r="L98" s="26"/>
    </row>
    <row r="99" spans="2:12" ht="13.5">
      <c r="B99" s="1" t="s">
        <v>1</v>
      </c>
      <c r="C99" s="6">
        <v>156300</v>
      </c>
      <c r="D99" s="8">
        <v>40900</v>
      </c>
      <c r="E99" s="7"/>
      <c r="F99" s="36">
        <f aca="true" t="shared" si="14" ref="F99:F114">SUM(C99:E99)</f>
        <v>197200</v>
      </c>
      <c r="G99" s="22">
        <f aca="true" t="shared" si="15" ref="G99:G114">+F99/2000000</f>
        <v>0.0986</v>
      </c>
      <c r="H99" s="46"/>
      <c r="I99" s="20"/>
      <c r="J99" s="20"/>
      <c r="K99" s="20"/>
      <c r="L99" s="26"/>
    </row>
    <row r="100" spans="2:12" ht="13.5">
      <c r="B100" s="1" t="s">
        <v>2</v>
      </c>
      <c r="C100" s="6">
        <v>160000</v>
      </c>
      <c r="D100" s="8">
        <v>46500</v>
      </c>
      <c r="E100" s="7"/>
      <c r="F100" s="36">
        <f t="shared" si="14"/>
        <v>206500</v>
      </c>
      <c r="G100" s="22">
        <f t="shared" si="15"/>
        <v>0.10325</v>
      </c>
      <c r="H100" s="46"/>
      <c r="I100" s="20"/>
      <c r="J100" s="20"/>
      <c r="K100" s="20"/>
      <c r="L100" s="26"/>
    </row>
    <row r="101" spans="2:12" ht="13.5">
      <c r="B101" s="1" t="s">
        <v>3</v>
      </c>
      <c r="C101" s="6">
        <v>143100</v>
      </c>
      <c r="D101" s="8">
        <v>43400</v>
      </c>
      <c r="E101" s="7"/>
      <c r="F101" s="36">
        <f t="shared" si="14"/>
        <v>186500</v>
      </c>
      <c r="G101" s="22">
        <f t="shared" si="15"/>
        <v>0.09325</v>
      </c>
      <c r="H101" s="46"/>
      <c r="I101" s="20"/>
      <c r="J101" s="20"/>
      <c r="K101" s="20"/>
      <c r="L101" s="26"/>
    </row>
    <row r="102" spans="2:12" ht="13.5">
      <c r="B102" s="1" t="s">
        <v>4</v>
      </c>
      <c r="C102" s="6">
        <v>154000</v>
      </c>
      <c r="D102" s="8">
        <v>49500</v>
      </c>
      <c r="E102" s="7"/>
      <c r="F102" s="36">
        <f t="shared" si="14"/>
        <v>203500</v>
      </c>
      <c r="G102" s="22">
        <f t="shared" si="15"/>
        <v>0.10175</v>
      </c>
      <c r="H102" s="46"/>
      <c r="I102" s="20"/>
      <c r="J102" s="20"/>
      <c r="K102" s="20"/>
      <c r="L102" s="26"/>
    </row>
    <row r="103" spans="2:12" ht="13.5">
      <c r="B103" s="1" t="s">
        <v>5</v>
      </c>
      <c r="C103" s="6">
        <v>138800</v>
      </c>
      <c r="D103" s="8">
        <v>53700</v>
      </c>
      <c r="E103" s="7"/>
      <c r="F103" s="36">
        <f t="shared" si="14"/>
        <v>192500</v>
      </c>
      <c r="G103" s="22">
        <f t="shared" si="15"/>
        <v>0.09625</v>
      </c>
      <c r="H103" s="46"/>
      <c r="I103" s="20"/>
      <c r="J103" s="20"/>
      <c r="K103" s="20"/>
      <c r="L103" s="26"/>
    </row>
    <row r="104" spans="2:12" ht="13.5">
      <c r="B104" s="1" t="s">
        <v>6</v>
      </c>
      <c r="C104" s="6">
        <v>146500</v>
      </c>
      <c r="D104" s="8">
        <v>56800</v>
      </c>
      <c r="E104" s="7"/>
      <c r="F104" s="36">
        <f t="shared" si="14"/>
        <v>203300</v>
      </c>
      <c r="G104" s="22">
        <f t="shared" si="15"/>
        <v>0.10165</v>
      </c>
      <c r="H104" s="46"/>
      <c r="I104" s="20"/>
      <c r="J104" s="20"/>
      <c r="K104" s="20"/>
      <c r="L104" s="26"/>
    </row>
    <row r="105" spans="2:12" ht="13.5">
      <c r="B105" s="1" t="s">
        <v>7</v>
      </c>
      <c r="C105" s="6">
        <v>155310</v>
      </c>
      <c r="D105" s="8">
        <v>48740</v>
      </c>
      <c r="E105" s="7"/>
      <c r="F105" s="36">
        <f t="shared" si="14"/>
        <v>204050</v>
      </c>
      <c r="G105" s="22">
        <f t="shared" si="15"/>
        <v>0.102025</v>
      </c>
      <c r="H105" s="46"/>
      <c r="I105" s="20"/>
      <c r="J105" s="20"/>
      <c r="K105" s="20"/>
      <c r="L105" s="26"/>
    </row>
    <row r="106" spans="2:12" ht="13.5">
      <c r="B106" s="1" t="s">
        <v>8</v>
      </c>
      <c r="C106" s="6">
        <v>154600</v>
      </c>
      <c r="D106" s="8">
        <v>34000</v>
      </c>
      <c r="E106" s="7"/>
      <c r="F106" s="36">
        <f t="shared" si="14"/>
        <v>188600</v>
      </c>
      <c r="G106" s="22">
        <f t="shared" si="15"/>
        <v>0.0943</v>
      </c>
      <c r="H106" s="46"/>
      <c r="I106" s="20"/>
      <c r="J106" s="20"/>
      <c r="K106" s="20"/>
      <c r="L106" s="26"/>
    </row>
    <row r="107" spans="2:12" ht="13.5">
      <c r="B107" s="1" t="s">
        <v>9</v>
      </c>
      <c r="C107" s="6">
        <v>142500</v>
      </c>
      <c r="D107" s="8">
        <v>67000</v>
      </c>
      <c r="E107" s="7"/>
      <c r="F107" s="36">
        <f t="shared" si="14"/>
        <v>209500</v>
      </c>
      <c r="G107" s="22">
        <f t="shared" si="15"/>
        <v>0.10475</v>
      </c>
      <c r="H107" s="46"/>
      <c r="I107" s="20"/>
      <c r="J107" s="20"/>
      <c r="K107" s="20"/>
      <c r="L107" s="26"/>
    </row>
    <row r="108" spans="2:12" ht="13.5">
      <c r="B108" s="1" t="s">
        <v>10</v>
      </c>
      <c r="C108" s="6">
        <v>102000</v>
      </c>
      <c r="D108" s="8">
        <v>51700</v>
      </c>
      <c r="E108" s="7"/>
      <c r="F108" s="36">
        <f t="shared" si="14"/>
        <v>153700</v>
      </c>
      <c r="G108" s="22">
        <f t="shared" si="15"/>
        <v>0.07685</v>
      </c>
      <c r="H108" s="46"/>
      <c r="I108" s="20"/>
      <c r="J108" s="20"/>
      <c r="K108" s="20"/>
      <c r="L108" s="26"/>
    </row>
    <row r="109" spans="2:12" ht="13.5">
      <c r="B109" s="1" t="s">
        <v>11</v>
      </c>
      <c r="C109" s="6">
        <v>150500</v>
      </c>
      <c r="D109" s="8">
        <v>56400</v>
      </c>
      <c r="E109" s="7"/>
      <c r="F109" s="36">
        <f t="shared" si="14"/>
        <v>206900</v>
      </c>
      <c r="G109" s="22">
        <f t="shared" si="15"/>
        <v>0.10345</v>
      </c>
      <c r="H109" s="46"/>
      <c r="I109" s="20"/>
      <c r="J109" s="20"/>
      <c r="K109" s="20"/>
      <c r="L109" s="26"/>
    </row>
    <row r="110" spans="2:12" ht="13.5">
      <c r="B110" s="1" t="s">
        <v>12</v>
      </c>
      <c r="C110" s="6">
        <v>155700</v>
      </c>
      <c r="D110" s="8">
        <v>43500</v>
      </c>
      <c r="E110" s="7"/>
      <c r="F110" s="36">
        <f t="shared" si="14"/>
        <v>199200</v>
      </c>
      <c r="G110" s="22">
        <f t="shared" si="15"/>
        <v>0.0996</v>
      </c>
      <c r="H110" s="46"/>
      <c r="I110" s="20"/>
      <c r="J110" s="20"/>
      <c r="K110" s="20"/>
      <c r="L110" s="26"/>
    </row>
    <row r="111" spans="2:12" ht="13.5">
      <c r="B111" s="1" t="s">
        <v>13</v>
      </c>
      <c r="C111" s="6">
        <v>159000</v>
      </c>
      <c r="D111" s="8">
        <v>47500</v>
      </c>
      <c r="E111" s="7"/>
      <c r="F111" s="36">
        <f t="shared" si="14"/>
        <v>206500</v>
      </c>
      <c r="G111" s="22">
        <f t="shared" si="15"/>
        <v>0.10325</v>
      </c>
      <c r="H111" s="46"/>
      <c r="I111" s="20"/>
      <c r="J111" s="20"/>
      <c r="K111" s="20"/>
      <c r="L111" s="26"/>
    </row>
    <row r="112" spans="2:12" ht="13.5">
      <c r="B112" s="1" t="s">
        <v>14</v>
      </c>
      <c r="C112" s="6">
        <v>122600</v>
      </c>
      <c r="D112" s="8">
        <v>46400</v>
      </c>
      <c r="E112" s="7"/>
      <c r="F112" s="36">
        <f t="shared" si="14"/>
        <v>169000</v>
      </c>
      <c r="G112" s="22">
        <f t="shared" si="15"/>
        <v>0.0845</v>
      </c>
      <c r="H112" s="46"/>
      <c r="I112" s="20"/>
      <c r="J112" s="20"/>
      <c r="K112" s="20"/>
      <c r="L112" s="26"/>
    </row>
    <row r="113" spans="2:12" ht="13.5">
      <c r="B113" s="1" t="s">
        <v>15</v>
      </c>
      <c r="C113" s="6">
        <v>97100</v>
      </c>
      <c r="D113" s="8">
        <v>34700</v>
      </c>
      <c r="E113" s="7"/>
      <c r="F113" s="36">
        <f t="shared" si="14"/>
        <v>131800</v>
      </c>
      <c r="G113" s="22">
        <f t="shared" si="15"/>
        <v>0.0659</v>
      </c>
      <c r="H113" s="46"/>
      <c r="I113" s="20"/>
      <c r="J113" s="20"/>
      <c r="K113" s="20"/>
      <c r="L113" s="26"/>
    </row>
    <row r="114" spans="2:12" ht="13.5">
      <c r="B114" s="1" t="s">
        <v>16</v>
      </c>
      <c r="C114" s="6">
        <v>96100</v>
      </c>
      <c r="D114" s="8">
        <v>44300</v>
      </c>
      <c r="E114" s="7"/>
      <c r="F114" s="36">
        <f t="shared" si="14"/>
        <v>140400</v>
      </c>
      <c r="G114" s="22">
        <f t="shared" si="15"/>
        <v>0.0702</v>
      </c>
      <c r="H114" s="46"/>
      <c r="I114" s="20"/>
      <c r="J114" s="20"/>
      <c r="K114" s="20"/>
      <c r="L114" s="26"/>
    </row>
    <row r="115" spans="2:12" ht="13.5">
      <c r="B115" s="1"/>
      <c r="C115" s="6"/>
      <c r="D115" s="8"/>
      <c r="E115" s="7"/>
      <c r="F115" s="36"/>
      <c r="G115" s="22"/>
      <c r="H115" s="46"/>
      <c r="I115" s="20"/>
      <c r="J115" s="20"/>
      <c r="K115" s="20"/>
      <c r="L115" s="26"/>
    </row>
    <row r="116" spans="2:12" ht="13.5">
      <c r="B116" s="1" t="s">
        <v>17</v>
      </c>
      <c r="C116" s="6">
        <f>AVERAGE(C98:C114)</f>
        <v>141947.64705882352</v>
      </c>
      <c r="D116" s="8">
        <f>AVERAGE(D98:D114)</f>
        <v>48155.294117647056</v>
      </c>
      <c r="E116" s="191" t="e">
        <f>AVERAGE(E98:E114)</f>
        <v>#DIV/0!</v>
      </c>
      <c r="F116" s="36">
        <f>AVERAGE(F98:F114)</f>
        <v>190102.9411764706</v>
      </c>
      <c r="G116" s="22">
        <f>+F116/2000000</f>
        <v>0.0950514705882353</v>
      </c>
      <c r="H116" s="46"/>
      <c r="I116" s="20"/>
      <c r="J116" s="20"/>
      <c r="K116" s="20"/>
      <c r="L116" s="26"/>
    </row>
    <row r="117" spans="2:12" ht="13.5">
      <c r="B117" s="19"/>
      <c r="C117" s="20"/>
      <c r="D117" s="20"/>
      <c r="E117" s="20"/>
      <c r="F117" s="20"/>
      <c r="G117" s="26"/>
      <c r="H117" s="20"/>
      <c r="I117" s="20"/>
      <c r="J117" s="20"/>
      <c r="K117" s="20"/>
      <c r="L117" s="26"/>
    </row>
    <row r="118" spans="2:12" ht="13.5">
      <c r="B118" s="19"/>
      <c r="C118" s="20"/>
      <c r="D118" s="20"/>
      <c r="E118" s="20"/>
      <c r="F118" s="20"/>
      <c r="G118" s="26"/>
      <c r="H118" s="20"/>
      <c r="I118" s="20"/>
      <c r="J118" s="20"/>
      <c r="K118" s="20"/>
      <c r="L118" s="26"/>
    </row>
    <row r="119" spans="2:12" ht="13.5">
      <c r="B119" s="19"/>
      <c r="C119" s="20"/>
      <c r="D119" s="20"/>
      <c r="E119" s="20"/>
      <c r="F119" s="20"/>
      <c r="G119" s="26"/>
      <c r="H119" s="20"/>
      <c r="I119" s="20"/>
      <c r="J119" s="20"/>
      <c r="K119" s="20"/>
      <c r="L119" s="26"/>
    </row>
    <row r="120" spans="2:12" ht="13.5">
      <c r="B120" s="19"/>
      <c r="C120" s="20"/>
      <c r="D120" s="20"/>
      <c r="E120" s="20"/>
      <c r="F120" s="20"/>
      <c r="G120" s="26"/>
      <c r="H120" s="20"/>
      <c r="I120" s="20"/>
      <c r="J120" s="20"/>
      <c r="K120" s="20"/>
      <c r="L120" s="26"/>
    </row>
    <row r="121" spans="2:12" ht="13.5">
      <c r="B121" s="19"/>
      <c r="C121" s="20"/>
      <c r="D121" s="20"/>
      <c r="E121" s="20"/>
      <c r="F121" s="20"/>
      <c r="G121" s="26"/>
      <c r="H121" s="20"/>
      <c r="I121" s="20"/>
      <c r="J121" s="20"/>
      <c r="K121" s="20"/>
      <c r="L121" s="26"/>
    </row>
    <row r="122" spans="2:12" ht="13.5">
      <c r="B122" s="19"/>
      <c r="C122" s="20"/>
      <c r="D122" s="20"/>
      <c r="E122" s="20"/>
      <c r="F122" s="20"/>
      <c r="G122" s="26"/>
      <c r="H122" s="20"/>
      <c r="I122" s="20"/>
      <c r="J122" s="20"/>
      <c r="K122" s="20"/>
      <c r="L122" s="26"/>
    </row>
    <row r="123" spans="2:12" ht="13.5">
      <c r="B123" s="19"/>
      <c r="C123" s="20"/>
      <c r="D123" s="20"/>
      <c r="E123" s="20"/>
      <c r="F123" s="20"/>
      <c r="G123" s="26"/>
      <c r="H123" s="20"/>
      <c r="I123" s="20"/>
      <c r="J123" s="20"/>
      <c r="K123" s="20"/>
      <c r="L123" s="26"/>
    </row>
    <row r="124" spans="2:12" ht="13.5">
      <c r="B124" s="19"/>
      <c r="C124" s="20"/>
      <c r="D124" s="20"/>
      <c r="E124" s="20"/>
      <c r="F124" s="20"/>
      <c r="G124" s="26"/>
      <c r="H124" s="20"/>
      <c r="I124" s="20"/>
      <c r="J124" s="20"/>
      <c r="K124" s="20"/>
      <c r="L124" s="26"/>
    </row>
    <row r="125" spans="2:12" ht="13.5">
      <c r="B125" s="19"/>
      <c r="C125" s="20"/>
      <c r="D125" s="20"/>
      <c r="E125" s="20"/>
      <c r="F125" s="20"/>
      <c r="G125" s="26"/>
      <c r="H125" s="20"/>
      <c r="I125" s="20"/>
      <c r="J125" s="20"/>
      <c r="K125" s="20"/>
      <c r="L125" s="26"/>
    </row>
    <row r="126" spans="2:12" ht="13.5">
      <c r="B126" s="19"/>
      <c r="C126" s="20"/>
      <c r="D126" s="20"/>
      <c r="E126" s="20"/>
      <c r="F126" s="20"/>
      <c r="G126" s="26"/>
      <c r="H126" s="20"/>
      <c r="I126" s="20"/>
      <c r="J126" s="20"/>
      <c r="K126" s="20"/>
      <c r="L126" s="26"/>
    </row>
    <row r="127" spans="2:12" ht="13.5">
      <c r="B127" s="19"/>
      <c r="C127" s="20"/>
      <c r="D127" s="20"/>
      <c r="E127" s="20"/>
      <c r="F127" s="20"/>
      <c r="G127" s="26"/>
      <c r="H127" s="20"/>
      <c r="I127" s="20"/>
      <c r="J127" s="20"/>
      <c r="K127" s="20"/>
      <c r="L127" s="26"/>
    </row>
    <row r="128" spans="2:12" ht="13.5">
      <c r="B128" s="19"/>
      <c r="C128" s="20"/>
      <c r="D128" s="20"/>
      <c r="E128" s="20"/>
      <c r="F128" s="20"/>
      <c r="G128" s="26"/>
      <c r="H128" s="20"/>
      <c r="I128" s="20"/>
      <c r="J128" s="20"/>
      <c r="K128" s="20"/>
      <c r="L128" s="26"/>
    </row>
    <row r="129" spans="2:12" ht="13.5">
      <c r="B129" s="19"/>
      <c r="C129" s="20"/>
      <c r="D129" s="20"/>
      <c r="E129" s="20"/>
      <c r="F129" s="20"/>
      <c r="G129" s="26"/>
      <c r="H129" s="20"/>
      <c r="I129" s="20"/>
      <c r="J129" s="20"/>
      <c r="K129" s="20"/>
      <c r="L129" s="26"/>
    </row>
    <row r="130" spans="2:12" ht="13.5">
      <c r="B130" s="19"/>
      <c r="C130" s="20"/>
      <c r="D130" s="20"/>
      <c r="E130" s="20"/>
      <c r="F130" s="20"/>
      <c r="G130" s="26"/>
      <c r="H130" s="20"/>
      <c r="I130" s="20"/>
      <c r="J130" s="20"/>
      <c r="K130" s="20"/>
      <c r="L130" s="26"/>
    </row>
    <row r="131" spans="2:12" ht="13.5">
      <c r="B131" s="19"/>
      <c r="C131" s="20"/>
      <c r="D131" s="20"/>
      <c r="E131" s="20"/>
      <c r="F131" s="20"/>
      <c r="G131" s="26"/>
      <c r="H131" s="20"/>
      <c r="I131" s="20"/>
      <c r="J131" s="20"/>
      <c r="K131" s="20"/>
      <c r="L131" s="26"/>
    </row>
    <row r="132" spans="2:12" ht="13.5">
      <c r="B132" s="19"/>
      <c r="C132" s="20"/>
      <c r="D132" s="20"/>
      <c r="E132" s="20"/>
      <c r="F132" s="20"/>
      <c r="G132" s="26"/>
      <c r="H132" s="20"/>
      <c r="I132" s="20"/>
      <c r="J132" s="20"/>
      <c r="K132" s="20"/>
      <c r="L132" s="26"/>
    </row>
    <row r="133" spans="2:12" ht="13.5">
      <c r="B133" s="19"/>
      <c r="C133" s="20"/>
      <c r="D133" s="20"/>
      <c r="E133" s="20"/>
      <c r="F133" s="20"/>
      <c r="G133" s="26"/>
      <c r="H133" s="20"/>
      <c r="I133" s="20"/>
      <c r="J133" s="20"/>
      <c r="K133" s="20"/>
      <c r="L133" s="26"/>
    </row>
    <row r="134" spans="2:12" ht="13.5">
      <c r="B134" s="19"/>
      <c r="C134" s="20"/>
      <c r="D134" s="20"/>
      <c r="E134" s="20"/>
      <c r="F134" s="20"/>
      <c r="G134" s="26"/>
      <c r="H134" s="20"/>
      <c r="I134" s="20"/>
      <c r="J134" s="20"/>
      <c r="K134" s="20"/>
      <c r="L134" s="26"/>
    </row>
    <row r="135" spans="2:12" ht="13.5">
      <c r="B135" s="19"/>
      <c r="C135" s="20"/>
      <c r="D135" s="20"/>
      <c r="E135" s="20"/>
      <c r="F135" s="20"/>
      <c r="G135" s="26"/>
      <c r="H135" s="20"/>
      <c r="I135" s="20"/>
      <c r="J135" s="20"/>
      <c r="K135" s="20"/>
      <c r="L135" s="26"/>
    </row>
    <row r="137" spans="2:4" ht="13.5">
      <c r="B137" s="257" t="s">
        <v>144</v>
      </c>
      <c r="C137" s="257"/>
      <c r="D137" s="257"/>
    </row>
    <row r="138" spans="2:12" ht="13.5">
      <c r="B138" s="233"/>
      <c r="C138" s="245" t="s">
        <v>136</v>
      </c>
      <c r="D138" s="288"/>
      <c r="E138" s="288"/>
      <c r="F138" s="288"/>
      <c r="G138" s="292"/>
      <c r="H138" s="350" t="s">
        <v>298</v>
      </c>
      <c r="I138" s="255"/>
      <c r="J138" s="255"/>
      <c r="K138" s="255"/>
      <c r="L138" s="256"/>
    </row>
    <row r="139" spans="2:12" ht="13.5">
      <c r="B139" s="233"/>
      <c r="C139" s="17" t="s">
        <v>158</v>
      </c>
      <c r="D139" s="37" t="s">
        <v>134</v>
      </c>
      <c r="E139" s="43" t="s">
        <v>135</v>
      </c>
      <c r="F139" s="38" t="s">
        <v>140</v>
      </c>
      <c r="G139" s="18" t="s">
        <v>142</v>
      </c>
      <c r="H139" s="17" t="s">
        <v>158</v>
      </c>
      <c r="I139" s="37" t="s">
        <v>134</v>
      </c>
      <c r="J139" s="43" t="s">
        <v>135</v>
      </c>
      <c r="K139" s="38" t="s">
        <v>139</v>
      </c>
      <c r="L139" s="18" t="s">
        <v>141</v>
      </c>
    </row>
    <row r="140" spans="2:12" ht="13.5">
      <c r="B140" s="1" t="s">
        <v>0</v>
      </c>
      <c r="C140" s="6">
        <v>347600</v>
      </c>
      <c r="D140" s="8">
        <v>102200</v>
      </c>
      <c r="E140" s="7">
        <v>104500</v>
      </c>
      <c r="F140" s="36">
        <f>SUM(C140:E140)</f>
        <v>554300</v>
      </c>
      <c r="G140" s="22">
        <f>+F140/3000000</f>
        <v>0.18476666666666666</v>
      </c>
      <c r="H140" s="6">
        <v>287800</v>
      </c>
      <c r="I140" s="8">
        <v>85800</v>
      </c>
      <c r="J140" s="7"/>
      <c r="K140" s="36">
        <f>SUM(H140:J140)</f>
        <v>373600</v>
      </c>
      <c r="L140" s="22">
        <f>+K140/3000000</f>
        <v>0.12453333333333333</v>
      </c>
    </row>
    <row r="141" spans="2:12" ht="13.5">
      <c r="B141" s="1" t="s">
        <v>1</v>
      </c>
      <c r="C141" s="6">
        <v>308300</v>
      </c>
      <c r="D141" s="8">
        <v>79500</v>
      </c>
      <c r="E141" s="7">
        <v>76200</v>
      </c>
      <c r="F141" s="36">
        <f aca="true" t="shared" si="16" ref="F141:F156">SUM(C141:E141)</f>
        <v>464000</v>
      </c>
      <c r="G141" s="22">
        <f aca="true" t="shared" si="17" ref="G141:G156">+F141/3000000</f>
        <v>0.15466666666666667</v>
      </c>
      <c r="H141" s="6">
        <v>248300</v>
      </c>
      <c r="I141" s="8">
        <v>65100</v>
      </c>
      <c r="J141" s="7"/>
      <c r="K141" s="36">
        <f aca="true" t="shared" si="18" ref="K141:K156">SUM(H141:J141)</f>
        <v>313400</v>
      </c>
      <c r="L141" s="22">
        <f aca="true" t="shared" si="19" ref="L141:L156">+K141/3000000</f>
        <v>0.10446666666666667</v>
      </c>
    </row>
    <row r="142" spans="2:12" ht="13.5">
      <c r="B142" s="1" t="s">
        <v>2</v>
      </c>
      <c r="C142" s="6">
        <v>312000</v>
      </c>
      <c r="D142" s="8">
        <v>90400</v>
      </c>
      <c r="E142" s="7">
        <v>75100</v>
      </c>
      <c r="F142" s="36">
        <f t="shared" si="16"/>
        <v>477500</v>
      </c>
      <c r="G142" s="22">
        <f t="shared" si="17"/>
        <v>0.15916666666666668</v>
      </c>
      <c r="H142" s="6">
        <v>254000</v>
      </c>
      <c r="I142" s="8">
        <v>73800</v>
      </c>
      <c r="J142" s="7"/>
      <c r="K142" s="36">
        <f t="shared" si="18"/>
        <v>327800</v>
      </c>
      <c r="L142" s="22">
        <f t="shared" si="19"/>
        <v>0.10926666666666666</v>
      </c>
    </row>
    <row r="143" spans="2:12" ht="13.5">
      <c r="B143" s="1" t="s">
        <v>3</v>
      </c>
      <c r="C143" s="6">
        <v>275100</v>
      </c>
      <c r="D143" s="8">
        <v>83000</v>
      </c>
      <c r="E143" s="7">
        <v>64000</v>
      </c>
      <c r="F143" s="36">
        <f t="shared" si="16"/>
        <v>422100</v>
      </c>
      <c r="G143" s="22">
        <f t="shared" si="17"/>
        <v>0.1407</v>
      </c>
      <c r="H143" s="6">
        <v>225100</v>
      </c>
      <c r="I143" s="8">
        <v>68600</v>
      </c>
      <c r="J143" s="7"/>
      <c r="K143" s="36">
        <f t="shared" si="18"/>
        <v>293700</v>
      </c>
      <c r="L143" s="22">
        <f t="shared" si="19"/>
        <v>0.0979</v>
      </c>
    </row>
    <row r="144" spans="2:12" ht="13.5">
      <c r="B144" s="1" t="s">
        <v>4</v>
      </c>
      <c r="C144" s="6">
        <v>298500</v>
      </c>
      <c r="D144" s="8">
        <v>96000</v>
      </c>
      <c r="E144" s="7">
        <v>61000</v>
      </c>
      <c r="F144" s="36">
        <f t="shared" si="16"/>
        <v>455500</v>
      </c>
      <c r="G144" s="22">
        <f t="shared" si="17"/>
        <v>0.15183333333333332</v>
      </c>
      <c r="H144" s="6">
        <v>245500</v>
      </c>
      <c r="I144" s="8">
        <v>79000</v>
      </c>
      <c r="J144" s="7"/>
      <c r="K144" s="36">
        <f t="shared" si="18"/>
        <v>324500</v>
      </c>
      <c r="L144" s="22">
        <f t="shared" si="19"/>
        <v>0.10816666666666666</v>
      </c>
    </row>
    <row r="145" spans="2:12" ht="13.5">
      <c r="B145" s="1" t="s">
        <v>5</v>
      </c>
      <c r="C145" s="6">
        <v>265800</v>
      </c>
      <c r="D145" s="8">
        <v>101200</v>
      </c>
      <c r="E145" s="7">
        <v>62500</v>
      </c>
      <c r="F145" s="36">
        <f t="shared" si="16"/>
        <v>429500</v>
      </c>
      <c r="G145" s="22">
        <f t="shared" si="17"/>
        <v>0.14316666666666666</v>
      </c>
      <c r="H145" s="6">
        <v>199700</v>
      </c>
      <c r="I145" s="8">
        <v>76900</v>
      </c>
      <c r="J145" s="7"/>
      <c r="K145" s="36">
        <f t="shared" si="18"/>
        <v>276600</v>
      </c>
      <c r="L145" s="22">
        <f t="shared" si="19"/>
        <v>0.0922</v>
      </c>
    </row>
    <row r="146" spans="2:12" ht="13.5">
      <c r="B146" s="1" t="s">
        <v>6</v>
      </c>
      <c r="C146" s="6">
        <v>288700</v>
      </c>
      <c r="D146" s="8">
        <v>105600</v>
      </c>
      <c r="E146" s="7">
        <v>72000</v>
      </c>
      <c r="F146" s="36">
        <f t="shared" si="16"/>
        <v>466300</v>
      </c>
      <c r="G146" s="22">
        <f t="shared" si="17"/>
        <v>0.15543333333333334</v>
      </c>
      <c r="H146" s="6">
        <v>231900</v>
      </c>
      <c r="I146" s="8">
        <v>90400</v>
      </c>
      <c r="J146" s="7"/>
      <c r="K146" s="36">
        <f t="shared" si="18"/>
        <v>322300</v>
      </c>
      <c r="L146" s="22">
        <f t="shared" si="19"/>
        <v>0.10743333333333334</v>
      </c>
    </row>
    <row r="147" spans="2:12" ht="13.5">
      <c r="B147" s="1" t="s">
        <v>7</v>
      </c>
      <c r="C147" s="6">
        <v>298410</v>
      </c>
      <c r="D147" s="8">
        <v>88740</v>
      </c>
      <c r="E147" s="7">
        <v>82740</v>
      </c>
      <c r="F147" s="36">
        <f t="shared" si="16"/>
        <v>469890</v>
      </c>
      <c r="G147" s="22">
        <f t="shared" si="17"/>
        <v>0.15663</v>
      </c>
      <c r="H147" s="6">
        <v>245010</v>
      </c>
      <c r="I147" s="8">
        <v>76740</v>
      </c>
      <c r="J147" s="7"/>
      <c r="K147" s="36">
        <f t="shared" si="18"/>
        <v>321750</v>
      </c>
      <c r="L147" s="22">
        <f t="shared" si="19"/>
        <v>0.10725</v>
      </c>
    </row>
    <row r="148" spans="2:12" ht="13.5">
      <c r="B148" s="1" t="s">
        <v>8</v>
      </c>
      <c r="C148" s="6">
        <v>301600</v>
      </c>
      <c r="D148" s="8">
        <v>67000</v>
      </c>
      <c r="E148" s="7">
        <v>52700</v>
      </c>
      <c r="F148" s="36">
        <f t="shared" si="16"/>
        <v>421300</v>
      </c>
      <c r="G148" s="22">
        <f t="shared" si="17"/>
        <v>0.14043333333333333</v>
      </c>
      <c r="H148" s="6">
        <v>245600</v>
      </c>
      <c r="I148" s="8">
        <v>54000</v>
      </c>
      <c r="J148" s="7"/>
      <c r="K148" s="36">
        <f t="shared" si="18"/>
        <v>299600</v>
      </c>
      <c r="L148" s="22">
        <f t="shared" si="19"/>
        <v>0.09986666666666667</v>
      </c>
    </row>
    <row r="149" spans="2:12" ht="13.5">
      <c r="B149" s="1" t="s">
        <v>9</v>
      </c>
      <c r="C149" s="6">
        <v>264000</v>
      </c>
      <c r="D149" s="8">
        <v>122000</v>
      </c>
      <c r="E149" s="7">
        <v>89000</v>
      </c>
      <c r="F149" s="36">
        <f t="shared" si="16"/>
        <v>475000</v>
      </c>
      <c r="G149" s="22">
        <f t="shared" si="17"/>
        <v>0.15833333333333333</v>
      </c>
      <c r="H149" s="6">
        <v>217000</v>
      </c>
      <c r="I149" s="8">
        <v>102000</v>
      </c>
      <c r="J149" s="7"/>
      <c r="K149" s="36">
        <f t="shared" si="18"/>
        <v>319000</v>
      </c>
      <c r="L149" s="22">
        <f t="shared" si="19"/>
        <v>0.10633333333333334</v>
      </c>
    </row>
    <row r="150" spans="2:12" ht="13.5">
      <c r="B150" s="1" t="s">
        <v>10</v>
      </c>
      <c r="C150" s="6">
        <v>206600</v>
      </c>
      <c r="D150" s="8">
        <v>103200</v>
      </c>
      <c r="E150" s="7">
        <v>71600</v>
      </c>
      <c r="F150" s="36">
        <f t="shared" si="16"/>
        <v>381400</v>
      </c>
      <c r="G150" s="22">
        <f t="shared" si="17"/>
        <v>0.12713333333333332</v>
      </c>
      <c r="H150" s="6">
        <v>162200</v>
      </c>
      <c r="I150" s="8">
        <v>82200</v>
      </c>
      <c r="J150" s="7"/>
      <c r="K150" s="36">
        <f t="shared" si="18"/>
        <v>244400</v>
      </c>
      <c r="L150" s="22">
        <f t="shared" si="19"/>
        <v>0.08146666666666667</v>
      </c>
    </row>
    <row r="151" spans="2:12" ht="13.5">
      <c r="B151" s="1" t="s">
        <v>11</v>
      </c>
      <c r="C151" s="6">
        <v>289000</v>
      </c>
      <c r="D151" s="8">
        <v>100100</v>
      </c>
      <c r="E151" s="7">
        <v>74000</v>
      </c>
      <c r="F151" s="36">
        <f t="shared" si="16"/>
        <v>463100</v>
      </c>
      <c r="G151" s="22">
        <f t="shared" si="17"/>
        <v>0.15436666666666668</v>
      </c>
      <c r="H151" s="6">
        <v>238000</v>
      </c>
      <c r="I151" s="8">
        <v>88300</v>
      </c>
      <c r="J151" s="7"/>
      <c r="K151" s="36">
        <f t="shared" si="18"/>
        <v>326300</v>
      </c>
      <c r="L151" s="22">
        <f t="shared" si="19"/>
        <v>0.10876666666666666</v>
      </c>
    </row>
    <row r="152" spans="2:12" ht="13.5">
      <c r="B152" s="1" t="s">
        <v>12</v>
      </c>
      <c r="C152" s="6">
        <v>292200</v>
      </c>
      <c r="D152" s="8">
        <v>81000</v>
      </c>
      <c r="E152" s="7">
        <v>70000</v>
      </c>
      <c r="F152" s="36">
        <f t="shared" si="16"/>
        <v>443200</v>
      </c>
      <c r="G152" s="22">
        <f t="shared" si="17"/>
        <v>0.14773333333333333</v>
      </c>
      <c r="H152" s="6">
        <v>243200</v>
      </c>
      <c r="I152" s="8">
        <v>68000</v>
      </c>
      <c r="J152" s="7"/>
      <c r="K152" s="36">
        <f t="shared" si="18"/>
        <v>311200</v>
      </c>
      <c r="L152" s="22">
        <f t="shared" si="19"/>
        <v>0.10373333333333333</v>
      </c>
    </row>
    <row r="153" spans="2:12" ht="13.5">
      <c r="B153" s="1" t="s">
        <v>13</v>
      </c>
      <c r="C153" s="6">
        <v>289000</v>
      </c>
      <c r="D153" s="8">
        <v>87000</v>
      </c>
      <c r="E153" s="7">
        <v>84800</v>
      </c>
      <c r="F153" s="36">
        <f t="shared" si="16"/>
        <v>460800</v>
      </c>
      <c r="G153" s="22">
        <f t="shared" si="17"/>
        <v>0.1536</v>
      </c>
      <c r="H153" s="6">
        <v>239000</v>
      </c>
      <c r="I153" s="8">
        <v>72000</v>
      </c>
      <c r="J153" s="7"/>
      <c r="K153" s="36">
        <f t="shared" si="18"/>
        <v>311000</v>
      </c>
      <c r="L153" s="22">
        <f t="shared" si="19"/>
        <v>0.10366666666666667</v>
      </c>
    </row>
    <row r="154" spans="2:12" ht="13.5">
      <c r="B154" s="1" t="s">
        <v>14</v>
      </c>
      <c r="C154" s="6">
        <v>243500</v>
      </c>
      <c r="D154" s="8">
        <v>92200</v>
      </c>
      <c r="E154" s="7">
        <v>78800</v>
      </c>
      <c r="F154" s="36">
        <f t="shared" si="16"/>
        <v>414500</v>
      </c>
      <c r="G154" s="22">
        <f t="shared" si="17"/>
        <v>0.13816666666666666</v>
      </c>
      <c r="H154" s="6">
        <v>195300</v>
      </c>
      <c r="I154" s="8">
        <v>74000</v>
      </c>
      <c r="J154" s="7"/>
      <c r="K154" s="36">
        <f t="shared" si="18"/>
        <v>269300</v>
      </c>
      <c r="L154" s="22">
        <f t="shared" si="19"/>
        <v>0.08976666666666666</v>
      </c>
    </row>
    <row r="155" spans="2:12" ht="13.5">
      <c r="B155" s="1" t="s">
        <v>15</v>
      </c>
      <c r="C155" s="6">
        <v>186500</v>
      </c>
      <c r="D155" s="8">
        <v>66600</v>
      </c>
      <c r="E155" s="7">
        <v>72700</v>
      </c>
      <c r="F155" s="36">
        <f t="shared" si="16"/>
        <v>325800</v>
      </c>
      <c r="G155" s="22">
        <f t="shared" si="17"/>
        <v>0.1086</v>
      </c>
      <c r="H155" s="6">
        <v>152500</v>
      </c>
      <c r="I155" s="8">
        <v>54600</v>
      </c>
      <c r="J155" s="7"/>
      <c r="K155" s="36">
        <f t="shared" si="18"/>
        <v>207100</v>
      </c>
      <c r="L155" s="22">
        <f t="shared" si="19"/>
        <v>0.06903333333333334</v>
      </c>
    </row>
    <row r="156" spans="2:12" ht="13.5">
      <c r="B156" s="1" t="s">
        <v>16</v>
      </c>
      <c r="C156" s="6">
        <v>189100</v>
      </c>
      <c r="D156" s="8">
        <v>88300</v>
      </c>
      <c r="E156" s="7">
        <v>65000</v>
      </c>
      <c r="F156" s="36">
        <f t="shared" si="16"/>
        <v>342400</v>
      </c>
      <c r="G156" s="22">
        <f t="shared" si="17"/>
        <v>0.11413333333333334</v>
      </c>
      <c r="H156" s="6">
        <v>153100</v>
      </c>
      <c r="I156" s="8">
        <v>70300</v>
      </c>
      <c r="J156" s="7"/>
      <c r="K156" s="36">
        <f t="shared" si="18"/>
        <v>223400</v>
      </c>
      <c r="L156" s="22">
        <f t="shared" si="19"/>
        <v>0.07446666666666667</v>
      </c>
    </row>
    <row r="157" spans="2:12" ht="13.5">
      <c r="B157" s="1"/>
      <c r="C157" s="6"/>
      <c r="D157" s="8"/>
      <c r="E157" s="7"/>
      <c r="F157" s="36"/>
      <c r="G157" s="22"/>
      <c r="H157" s="6"/>
      <c r="I157" s="8"/>
      <c r="J157" s="7"/>
      <c r="K157" s="36"/>
      <c r="L157" s="22"/>
    </row>
    <row r="158" spans="2:12" ht="13.5">
      <c r="B158" s="1" t="s">
        <v>17</v>
      </c>
      <c r="C158" s="6">
        <f>AVERAGE(C140:C156)</f>
        <v>273877.0588235294</v>
      </c>
      <c r="D158" s="8">
        <f>AVERAGE(D140:D156)</f>
        <v>91414.11764705883</v>
      </c>
      <c r="E158" s="7">
        <f>AVERAGE(E140:E156)</f>
        <v>73920</v>
      </c>
      <c r="F158" s="36">
        <f>AVERAGE(F140:F156)</f>
        <v>439211.17647058825</v>
      </c>
      <c r="G158" s="22">
        <f>+F158/3000000</f>
        <v>0.1464037254901961</v>
      </c>
      <c r="H158" s="6">
        <f>AVERAGE(H140:H156)</f>
        <v>222541.76470588235</v>
      </c>
      <c r="I158" s="8">
        <f>AVERAGE(I140:I156)</f>
        <v>75396.4705882353</v>
      </c>
      <c r="J158" s="191" t="e">
        <f>AVERAGE(J140:J156)</f>
        <v>#DIV/0!</v>
      </c>
      <c r="K158" s="36">
        <f>AVERAGE(K140:K156)</f>
        <v>297938.23529411765</v>
      </c>
      <c r="L158" s="22">
        <f>+K158/3000000</f>
        <v>0.09931274509803922</v>
      </c>
    </row>
    <row r="159" spans="2:12" ht="13.5">
      <c r="B159" s="19"/>
      <c r="C159" s="20"/>
      <c r="D159" s="20"/>
      <c r="E159" s="20"/>
      <c r="F159" s="20"/>
      <c r="G159" s="26"/>
      <c r="H159" s="20"/>
      <c r="I159" s="20"/>
      <c r="J159" s="20"/>
      <c r="K159" s="20"/>
      <c r="L159" s="20"/>
    </row>
    <row r="160" spans="2:12" ht="13.5">
      <c r="B160" s="19"/>
      <c r="C160" s="20"/>
      <c r="D160" s="20"/>
      <c r="E160" s="20"/>
      <c r="F160" s="20"/>
      <c r="G160" s="26"/>
      <c r="H160" s="20"/>
      <c r="I160" s="20"/>
      <c r="J160" s="20"/>
      <c r="K160" s="20"/>
      <c r="L160" s="20"/>
    </row>
    <row r="161" spans="2:12" ht="13.5">
      <c r="B161" s="19"/>
      <c r="C161" s="20"/>
      <c r="D161" s="20"/>
      <c r="E161" s="20"/>
      <c r="F161" s="20"/>
      <c r="G161" s="26"/>
      <c r="H161" s="20"/>
      <c r="I161" s="20"/>
      <c r="J161" s="20"/>
      <c r="K161" s="20"/>
      <c r="L161" s="20"/>
    </row>
    <row r="163" spans="2:12" ht="13.5">
      <c r="B163" s="233"/>
      <c r="C163" s="350" t="s">
        <v>137</v>
      </c>
      <c r="D163" s="255"/>
      <c r="E163" s="255"/>
      <c r="F163" s="255"/>
      <c r="G163" s="256"/>
      <c r="H163" s="351"/>
      <c r="I163" s="313"/>
      <c r="J163" s="313"/>
      <c r="K163" s="313"/>
      <c r="L163" s="313"/>
    </row>
    <row r="164" spans="2:12" ht="13.5">
      <c r="B164" s="233"/>
      <c r="C164" s="17" t="s">
        <v>158</v>
      </c>
      <c r="D164" s="37" t="s">
        <v>134</v>
      </c>
      <c r="E164" s="43" t="s">
        <v>135</v>
      </c>
      <c r="F164" s="38" t="s">
        <v>140</v>
      </c>
      <c r="G164" s="18" t="s">
        <v>142</v>
      </c>
      <c r="H164" s="44"/>
      <c r="I164" s="45"/>
      <c r="J164" s="45"/>
      <c r="K164" s="45"/>
      <c r="L164" s="45"/>
    </row>
    <row r="165" spans="2:12" ht="13.5">
      <c r="B165" s="1" t="s">
        <v>0</v>
      </c>
      <c r="C165" s="6">
        <v>257900</v>
      </c>
      <c r="D165" s="8">
        <v>77600</v>
      </c>
      <c r="E165" s="7"/>
      <c r="F165" s="36">
        <f>SUM(C165:E165)</f>
        <v>335500</v>
      </c>
      <c r="G165" s="22">
        <f>+F165/3000000</f>
        <v>0.11183333333333334</v>
      </c>
      <c r="H165" s="46"/>
      <c r="I165" s="20"/>
      <c r="J165" s="20"/>
      <c r="K165" s="20"/>
      <c r="L165" s="26"/>
    </row>
    <row r="166" spans="2:12" ht="13.5">
      <c r="B166" s="1" t="s">
        <v>1</v>
      </c>
      <c r="C166" s="6">
        <v>218300</v>
      </c>
      <c r="D166" s="8">
        <v>57900</v>
      </c>
      <c r="E166" s="7"/>
      <c r="F166" s="36">
        <f aca="true" t="shared" si="20" ref="F166:F181">SUM(C166:E166)</f>
        <v>276200</v>
      </c>
      <c r="G166" s="22">
        <f aca="true" t="shared" si="21" ref="G166:G181">+F166/3000000</f>
        <v>0.09206666666666667</v>
      </c>
      <c r="H166" s="46"/>
      <c r="I166" s="20"/>
      <c r="J166" s="20"/>
      <c r="K166" s="20"/>
      <c r="L166" s="26"/>
    </row>
    <row r="167" spans="2:12" ht="13.5">
      <c r="B167" s="1" t="s">
        <v>2</v>
      </c>
      <c r="C167" s="6">
        <v>225000</v>
      </c>
      <c r="D167" s="8">
        <v>65500</v>
      </c>
      <c r="E167" s="7"/>
      <c r="F167" s="36">
        <f t="shared" si="20"/>
        <v>290500</v>
      </c>
      <c r="G167" s="22">
        <f t="shared" si="21"/>
        <v>0.09683333333333333</v>
      </c>
      <c r="H167" s="46"/>
      <c r="I167" s="20"/>
      <c r="J167" s="20"/>
      <c r="K167" s="20"/>
      <c r="L167" s="26"/>
    </row>
    <row r="168" spans="2:12" ht="13.5">
      <c r="B168" s="1" t="s">
        <v>3</v>
      </c>
      <c r="C168" s="6">
        <v>200100</v>
      </c>
      <c r="D168" s="8">
        <v>61400</v>
      </c>
      <c r="E168" s="7"/>
      <c r="F168" s="36">
        <f t="shared" si="20"/>
        <v>261500</v>
      </c>
      <c r="G168" s="22">
        <f t="shared" si="21"/>
        <v>0.08716666666666667</v>
      </c>
      <c r="H168" s="46"/>
      <c r="I168" s="20"/>
      <c r="J168" s="20"/>
      <c r="K168" s="20"/>
      <c r="L168" s="26"/>
    </row>
    <row r="169" spans="2:12" ht="13.5">
      <c r="B169" s="1" t="s">
        <v>4</v>
      </c>
      <c r="C169" s="6">
        <v>219000</v>
      </c>
      <c r="D169" s="8">
        <v>70500</v>
      </c>
      <c r="E169" s="7"/>
      <c r="F169" s="36">
        <f t="shared" si="20"/>
        <v>289500</v>
      </c>
      <c r="G169" s="22">
        <f t="shared" si="21"/>
        <v>0.0965</v>
      </c>
      <c r="H169" s="46"/>
      <c r="I169" s="20"/>
      <c r="J169" s="20"/>
      <c r="K169" s="20"/>
      <c r="L169" s="26"/>
    </row>
    <row r="170" spans="2:12" ht="13.5">
      <c r="B170" s="1" t="s">
        <v>5</v>
      </c>
      <c r="C170" s="6">
        <v>193800</v>
      </c>
      <c r="D170" s="8">
        <v>75700</v>
      </c>
      <c r="E170" s="7"/>
      <c r="F170" s="36">
        <f t="shared" si="20"/>
        <v>269500</v>
      </c>
      <c r="G170" s="22">
        <f t="shared" si="21"/>
        <v>0.08983333333333333</v>
      </c>
      <c r="H170" s="46"/>
      <c r="I170" s="20"/>
      <c r="J170" s="20"/>
      <c r="K170" s="20"/>
      <c r="L170" s="26"/>
    </row>
    <row r="171" spans="2:12" ht="13.5">
      <c r="B171" s="1" t="s">
        <v>6</v>
      </c>
      <c r="C171" s="6">
        <v>203500</v>
      </c>
      <c r="D171" s="8">
        <v>82800</v>
      </c>
      <c r="E171" s="7"/>
      <c r="F171" s="36">
        <f t="shared" si="20"/>
        <v>286300</v>
      </c>
      <c r="G171" s="22">
        <f t="shared" si="21"/>
        <v>0.09543333333333333</v>
      </c>
      <c r="H171" s="46"/>
      <c r="I171" s="20"/>
      <c r="J171" s="20"/>
      <c r="K171" s="20"/>
      <c r="L171" s="26"/>
    </row>
    <row r="172" spans="2:12" ht="13.5">
      <c r="B172" s="1" t="s">
        <v>7</v>
      </c>
      <c r="C172" s="6">
        <v>218310</v>
      </c>
      <c r="D172" s="8">
        <v>70740</v>
      </c>
      <c r="E172" s="7"/>
      <c r="F172" s="36">
        <f t="shared" si="20"/>
        <v>289050</v>
      </c>
      <c r="G172" s="22">
        <f t="shared" si="21"/>
        <v>0.09635</v>
      </c>
      <c r="H172" s="46"/>
      <c r="I172" s="20"/>
      <c r="J172" s="20"/>
      <c r="K172" s="20"/>
      <c r="L172" s="26"/>
    </row>
    <row r="173" spans="2:12" ht="13.5">
      <c r="B173" s="1" t="s">
        <v>8</v>
      </c>
      <c r="C173" s="6">
        <v>217600</v>
      </c>
      <c r="D173" s="8">
        <v>47500</v>
      </c>
      <c r="E173" s="7"/>
      <c r="F173" s="36">
        <f t="shared" si="20"/>
        <v>265100</v>
      </c>
      <c r="G173" s="22">
        <f t="shared" si="21"/>
        <v>0.08836666666666666</v>
      </c>
      <c r="H173" s="46"/>
      <c r="I173" s="20"/>
      <c r="J173" s="20"/>
      <c r="K173" s="20"/>
      <c r="L173" s="26"/>
    </row>
    <row r="174" spans="2:12" ht="13.5">
      <c r="B174" s="1" t="s">
        <v>9</v>
      </c>
      <c r="C174" s="6">
        <v>193500</v>
      </c>
      <c r="D174" s="8">
        <v>92000</v>
      </c>
      <c r="E174" s="7"/>
      <c r="F174" s="36">
        <f t="shared" si="20"/>
        <v>285500</v>
      </c>
      <c r="G174" s="22">
        <f t="shared" si="21"/>
        <v>0.09516666666666666</v>
      </c>
      <c r="H174" s="46"/>
      <c r="I174" s="20"/>
      <c r="J174" s="20"/>
      <c r="K174" s="20"/>
      <c r="L174" s="26"/>
    </row>
    <row r="175" spans="2:12" ht="13.5">
      <c r="B175" s="1" t="s">
        <v>10</v>
      </c>
      <c r="C175" s="6">
        <v>140000</v>
      </c>
      <c r="D175" s="8">
        <v>71700</v>
      </c>
      <c r="E175" s="7"/>
      <c r="F175" s="36">
        <f t="shared" si="20"/>
        <v>211700</v>
      </c>
      <c r="G175" s="22">
        <f t="shared" si="21"/>
        <v>0.07056666666666667</v>
      </c>
      <c r="H175" s="46"/>
      <c r="I175" s="20"/>
      <c r="J175" s="20"/>
      <c r="K175" s="20"/>
      <c r="L175" s="26"/>
    </row>
    <row r="176" spans="2:12" ht="13.5">
      <c r="B176" s="1" t="s">
        <v>11</v>
      </c>
      <c r="C176" s="6">
        <v>212500</v>
      </c>
      <c r="D176" s="8">
        <v>82400</v>
      </c>
      <c r="E176" s="7"/>
      <c r="F176" s="36">
        <f t="shared" si="20"/>
        <v>294900</v>
      </c>
      <c r="G176" s="22">
        <f t="shared" si="21"/>
        <v>0.0983</v>
      </c>
      <c r="H176" s="46"/>
      <c r="I176" s="20"/>
      <c r="J176" s="20"/>
      <c r="K176" s="20"/>
      <c r="L176" s="26"/>
    </row>
    <row r="177" spans="2:12" ht="13.5">
      <c r="B177" s="1" t="s">
        <v>12</v>
      </c>
      <c r="C177" s="6">
        <v>218700</v>
      </c>
      <c r="D177" s="8">
        <v>61500</v>
      </c>
      <c r="E177" s="7"/>
      <c r="F177" s="36">
        <f t="shared" si="20"/>
        <v>280200</v>
      </c>
      <c r="G177" s="22">
        <f t="shared" si="21"/>
        <v>0.0934</v>
      </c>
      <c r="H177" s="46"/>
      <c r="I177" s="20"/>
      <c r="J177" s="20"/>
      <c r="K177" s="20"/>
      <c r="L177" s="26"/>
    </row>
    <row r="178" spans="2:12" ht="13.5">
      <c r="B178" s="1" t="s">
        <v>13</v>
      </c>
      <c r="C178" s="6">
        <v>214000</v>
      </c>
      <c r="D178" s="8">
        <v>64500</v>
      </c>
      <c r="E178" s="7"/>
      <c r="F178" s="36">
        <f t="shared" si="20"/>
        <v>278500</v>
      </c>
      <c r="G178" s="22">
        <f t="shared" si="21"/>
        <v>0.09283333333333334</v>
      </c>
      <c r="H178" s="46"/>
      <c r="I178" s="20"/>
      <c r="J178" s="20"/>
      <c r="K178" s="20"/>
      <c r="L178" s="26"/>
    </row>
    <row r="179" spans="2:12" ht="13.5">
      <c r="B179" s="1" t="s">
        <v>14</v>
      </c>
      <c r="C179" s="6">
        <v>171200</v>
      </c>
      <c r="D179" s="8">
        <v>64900</v>
      </c>
      <c r="E179" s="7"/>
      <c r="F179" s="36">
        <f t="shared" si="20"/>
        <v>236100</v>
      </c>
      <c r="G179" s="22">
        <f t="shared" si="21"/>
        <v>0.0787</v>
      </c>
      <c r="H179" s="46"/>
      <c r="I179" s="20"/>
      <c r="J179" s="20"/>
      <c r="K179" s="20"/>
      <c r="L179" s="26"/>
    </row>
    <row r="180" spans="2:12" ht="13.5">
      <c r="B180" s="1" t="s">
        <v>15</v>
      </c>
      <c r="C180" s="6">
        <v>135500</v>
      </c>
      <c r="D180" s="8">
        <v>48600</v>
      </c>
      <c r="E180" s="7"/>
      <c r="F180" s="36">
        <f t="shared" si="20"/>
        <v>184100</v>
      </c>
      <c r="G180" s="22">
        <f t="shared" si="21"/>
        <v>0.06136666666666667</v>
      </c>
      <c r="H180" s="46"/>
      <c r="I180" s="20"/>
      <c r="J180" s="20"/>
      <c r="K180" s="20"/>
      <c r="L180" s="26"/>
    </row>
    <row r="181" spans="2:12" ht="13.5">
      <c r="B181" s="1" t="s">
        <v>16</v>
      </c>
      <c r="C181" s="6">
        <v>135100</v>
      </c>
      <c r="D181" s="8">
        <v>61300</v>
      </c>
      <c r="E181" s="7"/>
      <c r="F181" s="36">
        <f t="shared" si="20"/>
        <v>196400</v>
      </c>
      <c r="G181" s="22">
        <f t="shared" si="21"/>
        <v>0.06546666666666667</v>
      </c>
      <c r="H181" s="46"/>
      <c r="I181" s="20"/>
      <c r="J181" s="20"/>
      <c r="K181" s="20"/>
      <c r="L181" s="26"/>
    </row>
    <row r="182" spans="2:12" ht="13.5">
      <c r="B182" s="1"/>
      <c r="C182" s="6"/>
      <c r="D182" s="8"/>
      <c r="E182" s="7"/>
      <c r="F182" s="36"/>
      <c r="G182" s="22"/>
      <c r="H182" s="46"/>
      <c r="I182" s="20"/>
      <c r="J182" s="20"/>
      <c r="K182" s="20"/>
      <c r="L182" s="26"/>
    </row>
    <row r="183" spans="2:12" ht="13.5">
      <c r="B183" s="1" t="s">
        <v>17</v>
      </c>
      <c r="C183" s="6">
        <f>AVERAGE(C165:C181)</f>
        <v>198471.17647058822</v>
      </c>
      <c r="D183" s="8">
        <f>AVERAGE(D165:D181)</f>
        <v>68031.76470588235</v>
      </c>
      <c r="E183" s="191" t="e">
        <f>AVERAGE(E165:E181)</f>
        <v>#DIV/0!</v>
      </c>
      <c r="F183" s="36">
        <f>AVERAGE(F165:F181)</f>
        <v>266502.9411764706</v>
      </c>
      <c r="G183" s="22">
        <f>+F183/3000000</f>
        <v>0.0888343137254902</v>
      </c>
      <c r="H183" s="46"/>
      <c r="I183" s="20"/>
      <c r="J183" s="20"/>
      <c r="K183" s="20"/>
      <c r="L183" s="26"/>
    </row>
    <row r="184" spans="2:12" ht="13.5">
      <c r="B184" s="19"/>
      <c r="C184" s="20"/>
      <c r="D184" s="20"/>
      <c r="E184" s="20"/>
      <c r="F184" s="20"/>
      <c r="G184" s="26"/>
      <c r="H184" s="20"/>
      <c r="I184" s="20"/>
      <c r="J184" s="20"/>
      <c r="K184" s="20"/>
      <c r="L184" s="26"/>
    </row>
    <row r="185" spans="2:12" ht="13.5">
      <c r="B185" s="19"/>
      <c r="C185" s="20"/>
      <c r="D185" s="20"/>
      <c r="E185" s="20"/>
      <c r="F185" s="20"/>
      <c r="G185" s="26"/>
      <c r="H185" s="20"/>
      <c r="I185" s="20"/>
      <c r="J185" s="20"/>
      <c r="K185" s="20"/>
      <c r="L185" s="26"/>
    </row>
    <row r="186" spans="2:12" ht="13.5">
      <c r="B186" s="19"/>
      <c r="C186" s="20"/>
      <c r="D186" s="20"/>
      <c r="E186" s="20"/>
      <c r="F186" s="20"/>
      <c r="G186" s="26"/>
      <c r="H186" s="20"/>
      <c r="I186" s="20"/>
      <c r="J186" s="20"/>
      <c r="K186" s="20"/>
      <c r="L186" s="26"/>
    </row>
    <row r="187" spans="2:12" ht="13.5">
      <c r="B187" s="19"/>
      <c r="C187" s="20"/>
      <c r="D187" s="20"/>
      <c r="E187" s="20"/>
      <c r="F187" s="20"/>
      <c r="G187" s="26"/>
      <c r="H187" s="20"/>
      <c r="I187" s="20"/>
      <c r="J187" s="20"/>
      <c r="K187" s="20"/>
      <c r="L187" s="26"/>
    </row>
    <row r="188" spans="2:12" ht="13.5">
      <c r="B188" s="19"/>
      <c r="C188" s="20"/>
      <c r="D188" s="20"/>
      <c r="E188" s="20"/>
      <c r="F188" s="20"/>
      <c r="G188" s="26"/>
      <c r="H188" s="20"/>
      <c r="I188" s="20"/>
      <c r="J188" s="20"/>
      <c r="K188" s="20"/>
      <c r="L188" s="26"/>
    </row>
    <row r="189" spans="2:12" ht="13.5">
      <c r="B189" s="19"/>
      <c r="C189" s="20"/>
      <c r="D189" s="20"/>
      <c r="E189" s="20"/>
      <c r="F189" s="20"/>
      <c r="G189" s="26"/>
      <c r="H189" s="20"/>
      <c r="I189" s="20"/>
      <c r="J189" s="20"/>
      <c r="K189" s="20"/>
      <c r="L189" s="26"/>
    </row>
    <row r="190" spans="2:12" ht="13.5">
      <c r="B190" s="19"/>
      <c r="C190" s="20"/>
      <c r="D190" s="20"/>
      <c r="E190" s="20"/>
      <c r="F190" s="20"/>
      <c r="G190" s="26"/>
      <c r="H190" s="20"/>
      <c r="I190" s="20"/>
      <c r="J190" s="20"/>
      <c r="K190" s="20"/>
      <c r="L190" s="26"/>
    </row>
    <row r="191" spans="2:12" ht="13.5">
      <c r="B191" s="19"/>
      <c r="C191" s="20"/>
      <c r="D191" s="20"/>
      <c r="E191" s="20"/>
      <c r="F191" s="20"/>
      <c r="G191" s="26"/>
      <c r="H191" s="20"/>
      <c r="I191" s="20"/>
      <c r="J191" s="20"/>
      <c r="K191" s="20"/>
      <c r="L191" s="26"/>
    </row>
    <row r="192" spans="2:12" ht="13.5">
      <c r="B192" s="19"/>
      <c r="C192" s="20"/>
      <c r="D192" s="20"/>
      <c r="E192" s="20"/>
      <c r="F192" s="20"/>
      <c r="G192" s="26"/>
      <c r="H192" s="20"/>
      <c r="I192" s="20"/>
      <c r="J192" s="20"/>
      <c r="K192" s="20"/>
      <c r="L192" s="26"/>
    </row>
    <row r="193" spans="2:12" ht="13.5">
      <c r="B193" s="19"/>
      <c r="C193" s="20"/>
      <c r="D193" s="20"/>
      <c r="E193" s="20"/>
      <c r="F193" s="20"/>
      <c r="G193" s="26"/>
      <c r="H193" s="20"/>
      <c r="I193" s="20"/>
      <c r="J193" s="20"/>
      <c r="K193" s="20"/>
      <c r="L193" s="26"/>
    </row>
    <row r="194" spans="2:12" ht="13.5">
      <c r="B194" s="19"/>
      <c r="C194" s="20"/>
      <c r="D194" s="20"/>
      <c r="E194" s="20"/>
      <c r="F194" s="20"/>
      <c r="G194" s="26"/>
      <c r="H194" s="20"/>
      <c r="I194" s="20"/>
      <c r="J194" s="20"/>
      <c r="K194" s="20"/>
      <c r="L194" s="26"/>
    </row>
    <row r="195" spans="2:12" ht="13.5">
      <c r="B195" s="19"/>
      <c r="C195" s="20"/>
      <c r="D195" s="20"/>
      <c r="E195" s="20"/>
      <c r="F195" s="20"/>
      <c r="G195" s="26"/>
      <c r="H195" s="20"/>
      <c r="I195" s="20"/>
      <c r="J195" s="20"/>
      <c r="K195" s="20"/>
      <c r="L195" s="26"/>
    </row>
    <row r="196" spans="2:12" ht="13.5">
      <c r="B196" s="19"/>
      <c r="C196" s="20"/>
      <c r="D196" s="20"/>
      <c r="E196" s="20"/>
      <c r="F196" s="20"/>
      <c r="G196" s="26"/>
      <c r="H196" s="20"/>
      <c r="I196" s="20"/>
      <c r="J196" s="20"/>
      <c r="K196" s="20"/>
      <c r="L196" s="26"/>
    </row>
    <row r="197" spans="2:12" ht="13.5">
      <c r="B197" s="19"/>
      <c r="C197" s="20"/>
      <c r="D197" s="20"/>
      <c r="E197" s="20"/>
      <c r="F197" s="20"/>
      <c r="G197" s="26"/>
      <c r="H197" s="20"/>
      <c r="I197" s="20"/>
      <c r="J197" s="20"/>
      <c r="K197" s="20"/>
      <c r="L197" s="26"/>
    </row>
    <row r="198" spans="2:12" ht="13.5">
      <c r="B198" s="19"/>
      <c r="C198" s="20"/>
      <c r="D198" s="20"/>
      <c r="E198" s="20"/>
      <c r="F198" s="20"/>
      <c r="G198" s="26"/>
      <c r="H198" s="20"/>
      <c r="I198" s="20"/>
      <c r="J198" s="20"/>
      <c r="K198" s="20"/>
      <c r="L198" s="26"/>
    </row>
    <row r="199" spans="2:12" ht="13.5">
      <c r="B199" s="19"/>
      <c r="C199" s="20"/>
      <c r="D199" s="20"/>
      <c r="E199" s="20"/>
      <c r="F199" s="20"/>
      <c r="G199" s="26"/>
      <c r="H199" s="20"/>
      <c r="I199" s="20"/>
      <c r="J199" s="20"/>
      <c r="K199" s="20"/>
      <c r="L199" s="26"/>
    </row>
    <row r="200" spans="2:12" ht="13.5">
      <c r="B200" s="19"/>
      <c r="C200" s="20"/>
      <c r="D200" s="20"/>
      <c r="E200" s="20"/>
      <c r="F200" s="20"/>
      <c r="G200" s="26"/>
      <c r="H200" s="20"/>
      <c r="I200" s="20"/>
      <c r="J200" s="20"/>
      <c r="K200" s="20"/>
      <c r="L200" s="26"/>
    </row>
    <row r="201" spans="2:12" ht="13.5">
      <c r="B201" s="19"/>
      <c r="C201" s="20"/>
      <c r="D201" s="20"/>
      <c r="E201" s="20"/>
      <c r="F201" s="20"/>
      <c r="G201" s="26"/>
      <c r="H201" s="20"/>
      <c r="I201" s="20"/>
      <c r="J201" s="20"/>
      <c r="K201" s="20"/>
      <c r="L201" s="26"/>
    </row>
    <row r="202" spans="2:12" ht="13.5">
      <c r="B202" s="19"/>
      <c r="C202" s="20"/>
      <c r="D202" s="20"/>
      <c r="E202" s="20"/>
      <c r="F202" s="20"/>
      <c r="G202" s="26"/>
      <c r="H202" s="20"/>
      <c r="I202" s="20"/>
      <c r="J202" s="20"/>
      <c r="K202" s="20"/>
      <c r="L202" s="26"/>
    </row>
    <row r="203" spans="2:12" ht="13.5">
      <c r="B203" s="19"/>
      <c r="C203" s="20"/>
      <c r="D203" s="20"/>
      <c r="E203" s="20"/>
      <c r="F203" s="20"/>
      <c r="G203" s="26"/>
      <c r="H203" s="20"/>
      <c r="I203" s="20"/>
      <c r="J203" s="20"/>
      <c r="K203" s="20"/>
      <c r="L203" s="26"/>
    </row>
    <row r="204" spans="2:4" ht="13.5">
      <c r="B204" s="257" t="s">
        <v>145</v>
      </c>
      <c r="C204" s="257"/>
      <c r="D204" s="257"/>
    </row>
    <row r="205" spans="2:12" ht="13.5">
      <c r="B205" s="233"/>
      <c r="C205" s="245" t="s">
        <v>136</v>
      </c>
      <c r="D205" s="288"/>
      <c r="E205" s="288"/>
      <c r="F205" s="288"/>
      <c r="G205" s="292"/>
      <c r="H205" s="350" t="s">
        <v>298</v>
      </c>
      <c r="I205" s="255"/>
      <c r="J205" s="255"/>
      <c r="K205" s="255"/>
      <c r="L205" s="256"/>
    </row>
    <row r="206" spans="2:12" ht="13.5">
      <c r="B206" s="233"/>
      <c r="C206" s="17" t="s">
        <v>158</v>
      </c>
      <c r="D206" s="37" t="s">
        <v>134</v>
      </c>
      <c r="E206" s="43" t="s">
        <v>135</v>
      </c>
      <c r="F206" s="38" t="s">
        <v>140</v>
      </c>
      <c r="G206" s="18" t="s">
        <v>142</v>
      </c>
      <c r="H206" s="17" t="s">
        <v>158</v>
      </c>
      <c r="I206" s="37" t="s">
        <v>134</v>
      </c>
      <c r="J206" s="43" t="s">
        <v>135</v>
      </c>
      <c r="K206" s="38" t="s">
        <v>139</v>
      </c>
      <c r="L206" s="18" t="s">
        <v>141</v>
      </c>
    </row>
    <row r="207" spans="2:12" ht="13.5">
      <c r="B207" s="1" t="s">
        <v>0</v>
      </c>
      <c r="C207" s="6">
        <v>505400</v>
      </c>
      <c r="D207" s="8">
        <v>150200</v>
      </c>
      <c r="E207" s="7">
        <v>160000</v>
      </c>
      <c r="F207" s="36">
        <f>SUM(C207:E207)</f>
        <v>815600</v>
      </c>
      <c r="G207" s="22">
        <f>+F207/5000000</f>
        <v>0.16312</v>
      </c>
      <c r="H207" s="6">
        <v>445600</v>
      </c>
      <c r="I207" s="8">
        <v>133800</v>
      </c>
      <c r="J207" s="7"/>
      <c r="K207" s="36">
        <f>SUM(H207:J207)</f>
        <v>579400</v>
      </c>
      <c r="L207" s="22">
        <f>+K207/5000000</f>
        <v>0.11588</v>
      </c>
    </row>
    <row r="208" spans="2:12" ht="13.5">
      <c r="B208" s="1" t="s">
        <v>1</v>
      </c>
      <c r="C208" s="6">
        <v>432300</v>
      </c>
      <c r="D208" s="8">
        <v>113500</v>
      </c>
      <c r="E208" s="7">
        <v>116200</v>
      </c>
      <c r="F208" s="36">
        <f aca="true" t="shared" si="22" ref="F208:F223">SUM(C208:E208)</f>
        <v>662000</v>
      </c>
      <c r="G208" s="22">
        <f aca="true" t="shared" si="23" ref="G208:G223">+F208/5000000</f>
        <v>0.1324</v>
      </c>
      <c r="H208" s="6">
        <v>372300</v>
      </c>
      <c r="I208" s="8">
        <v>99100</v>
      </c>
      <c r="J208" s="7"/>
      <c r="K208" s="36">
        <f aca="true" t="shared" si="24" ref="K208:K223">SUM(H208:J208)</f>
        <v>471400</v>
      </c>
      <c r="L208" s="22">
        <f aca="true" t="shared" si="25" ref="L208:L223">+K208/5000000</f>
        <v>0.09428</v>
      </c>
    </row>
    <row r="209" spans="2:12" ht="13.5">
      <c r="B209" s="1" t="s">
        <v>2</v>
      </c>
      <c r="C209" s="6">
        <v>442000</v>
      </c>
      <c r="D209" s="8">
        <v>128400</v>
      </c>
      <c r="E209" s="7">
        <v>111100</v>
      </c>
      <c r="F209" s="36">
        <f t="shared" si="22"/>
        <v>681500</v>
      </c>
      <c r="G209" s="22">
        <f t="shared" si="23"/>
        <v>0.1363</v>
      </c>
      <c r="H209" s="6">
        <v>38400</v>
      </c>
      <c r="I209" s="8">
        <v>111800</v>
      </c>
      <c r="J209" s="7"/>
      <c r="K209" s="36">
        <f t="shared" si="24"/>
        <v>150200</v>
      </c>
      <c r="L209" s="22">
        <f t="shared" si="25"/>
        <v>0.03004</v>
      </c>
    </row>
    <row r="210" spans="2:12" ht="13.5">
      <c r="B210" s="1" t="s">
        <v>3</v>
      </c>
      <c r="C210" s="6">
        <v>389100</v>
      </c>
      <c r="D210" s="8">
        <v>119000</v>
      </c>
      <c r="E210" s="7"/>
      <c r="F210" s="36">
        <f t="shared" si="22"/>
        <v>508100</v>
      </c>
      <c r="G210" s="22">
        <f t="shared" si="23"/>
        <v>0.10162</v>
      </c>
      <c r="H210" s="6">
        <v>339100</v>
      </c>
      <c r="I210" s="8">
        <v>104600</v>
      </c>
      <c r="J210" s="7"/>
      <c r="K210" s="36">
        <f t="shared" si="24"/>
        <v>443700</v>
      </c>
      <c r="L210" s="22">
        <f t="shared" si="25"/>
        <v>0.08874</v>
      </c>
    </row>
    <row r="211" spans="2:12" ht="13.5">
      <c r="B211" s="1" t="s">
        <v>4</v>
      </c>
      <c r="C211" s="6">
        <v>428500</v>
      </c>
      <c r="D211" s="8">
        <v>138000</v>
      </c>
      <c r="E211" s="7">
        <v>97000</v>
      </c>
      <c r="F211" s="36">
        <f t="shared" si="22"/>
        <v>663500</v>
      </c>
      <c r="G211" s="22">
        <f t="shared" si="23"/>
        <v>0.1327</v>
      </c>
      <c r="H211" s="6">
        <v>375500</v>
      </c>
      <c r="I211" s="8">
        <v>121000</v>
      </c>
      <c r="J211" s="7"/>
      <c r="K211" s="36">
        <f t="shared" si="24"/>
        <v>496500</v>
      </c>
      <c r="L211" s="22">
        <f t="shared" si="25"/>
        <v>0.0993</v>
      </c>
    </row>
    <row r="212" spans="2:12" ht="13.5">
      <c r="B212" s="1" t="s">
        <v>5</v>
      </c>
      <c r="C212" s="6">
        <v>375800</v>
      </c>
      <c r="D212" s="8">
        <v>145200</v>
      </c>
      <c r="E212" s="7">
        <v>92500</v>
      </c>
      <c r="F212" s="36">
        <f t="shared" si="22"/>
        <v>613500</v>
      </c>
      <c r="G212" s="22">
        <f t="shared" si="23"/>
        <v>0.1227</v>
      </c>
      <c r="H212" s="6"/>
      <c r="I212" s="8"/>
      <c r="J212" s="7"/>
      <c r="K212" s="36">
        <f t="shared" si="24"/>
        <v>0</v>
      </c>
      <c r="L212" s="22">
        <f t="shared" si="25"/>
        <v>0</v>
      </c>
    </row>
    <row r="213" spans="2:12" ht="13.5">
      <c r="B213" s="1" t="s">
        <v>6</v>
      </c>
      <c r="C213" s="6">
        <v>402700</v>
      </c>
      <c r="D213" s="8">
        <v>157600</v>
      </c>
      <c r="E213" s="7">
        <v>108000</v>
      </c>
      <c r="F213" s="36">
        <f t="shared" si="22"/>
        <v>668300</v>
      </c>
      <c r="G213" s="22">
        <f t="shared" si="23"/>
        <v>0.13366</v>
      </c>
      <c r="H213" s="6">
        <v>345900</v>
      </c>
      <c r="I213" s="8">
        <v>142400</v>
      </c>
      <c r="J213" s="7"/>
      <c r="K213" s="36">
        <f t="shared" si="24"/>
        <v>488300</v>
      </c>
      <c r="L213" s="22">
        <f t="shared" si="25"/>
        <v>0.09766</v>
      </c>
    </row>
    <row r="214" spans="2:12" ht="13.5">
      <c r="B214" s="1" t="s">
        <v>7</v>
      </c>
      <c r="C214" s="6">
        <v>424410</v>
      </c>
      <c r="D214" s="8">
        <v>132740</v>
      </c>
      <c r="E214" s="7">
        <v>126740</v>
      </c>
      <c r="F214" s="36">
        <f t="shared" si="22"/>
        <v>683890</v>
      </c>
      <c r="G214" s="22">
        <f t="shared" si="23"/>
        <v>0.136778</v>
      </c>
      <c r="H214" s="6">
        <v>381010</v>
      </c>
      <c r="I214" s="8">
        <v>120740</v>
      </c>
      <c r="J214" s="7"/>
      <c r="K214" s="36">
        <f t="shared" si="24"/>
        <v>501750</v>
      </c>
      <c r="L214" s="22">
        <f t="shared" si="25"/>
        <v>0.10035</v>
      </c>
    </row>
    <row r="215" spans="2:12" ht="13.5">
      <c r="B215" s="1" t="s">
        <v>8</v>
      </c>
      <c r="C215" s="6">
        <v>427600</v>
      </c>
      <c r="D215" s="8">
        <v>94000</v>
      </c>
      <c r="E215" s="7">
        <v>72400</v>
      </c>
      <c r="F215" s="36">
        <f t="shared" si="22"/>
        <v>594000</v>
      </c>
      <c r="G215" s="22">
        <f t="shared" si="23"/>
        <v>0.1188</v>
      </c>
      <c r="H215" s="6">
        <v>371600</v>
      </c>
      <c r="I215" s="8">
        <v>81000</v>
      </c>
      <c r="J215" s="7"/>
      <c r="K215" s="36">
        <f t="shared" si="24"/>
        <v>452600</v>
      </c>
      <c r="L215" s="22">
        <f t="shared" si="25"/>
        <v>0.09052</v>
      </c>
    </row>
    <row r="216" spans="2:12" ht="13.5">
      <c r="B216" s="1" t="s">
        <v>9</v>
      </c>
      <c r="C216" s="6">
        <v>366000</v>
      </c>
      <c r="D216" s="8">
        <v>172000</v>
      </c>
      <c r="E216" s="7">
        <v>131000</v>
      </c>
      <c r="F216" s="36">
        <f t="shared" si="22"/>
        <v>669000</v>
      </c>
      <c r="G216" s="22">
        <f t="shared" si="23"/>
        <v>0.1338</v>
      </c>
      <c r="H216" s="6">
        <v>319000</v>
      </c>
      <c r="I216" s="8">
        <v>152000</v>
      </c>
      <c r="J216" s="7"/>
      <c r="K216" s="36">
        <f t="shared" si="24"/>
        <v>471000</v>
      </c>
      <c r="L216" s="22">
        <f t="shared" si="25"/>
        <v>0.0942</v>
      </c>
    </row>
    <row r="217" spans="2:12" ht="13.5">
      <c r="B217" s="1" t="s">
        <v>10</v>
      </c>
      <c r="C217" s="6">
        <v>282600</v>
      </c>
      <c r="D217" s="8">
        <v>143200</v>
      </c>
      <c r="E217" s="7">
        <v>103600</v>
      </c>
      <c r="F217" s="36">
        <f t="shared" si="22"/>
        <v>529400</v>
      </c>
      <c r="G217" s="22">
        <f t="shared" si="23"/>
        <v>0.10588</v>
      </c>
      <c r="H217" s="6">
        <v>238200</v>
      </c>
      <c r="I217" s="8">
        <v>122200</v>
      </c>
      <c r="J217" s="7"/>
      <c r="K217" s="36">
        <f t="shared" si="24"/>
        <v>360400</v>
      </c>
      <c r="L217" s="22">
        <f t="shared" si="25"/>
        <v>0.07208</v>
      </c>
    </row>
    <row r="218" spans="2:12" ht="13.5">
      <c r="B218" s="1" t="s">
        <v>11</v>
      </c>
      <c r="C218" s="6">
        <v>413000</v>
      </c>
      <c r="D218" s="8">
        <v>152100</v>
      </c>
      <c r="E218" s="7">
        <v>112000</v>
      </c>
      <c r="F218" s="36">
        <f t="shared" si="22"/>
        <v>677100</v>
      </c>
      <c r="G218" s="22">
        <f t="shared" si="23"/>
        <v>0.13542</v>
      </c>
      <c r="H218" s="6">
        <v>362000</v>
      </c>
      <c r="I218" s="8">
        <v>140300</v>
      </c>
      <c r="J218" s="7"/>
      <c r="K218" s="36">
        <f t="shared" si="24"/>
        <v>502300</v>
      </c>
      <c r="L218" s="22">
        <f t="shared" si="25"/>
        <v>0.10046</v>
      </c>
    </row>
    <row r="219" spans="2:12" ht="13.5">
      <c r="B219" s="1" t="s">
        <v>12</v>
      </c>
      <c r="C219" s="6">
        <v>418200</v>
      </c>
      <c r="D219" s="8">
        <v>117000</v>
      </c>
      <c r="E219" s="7">
        <v>106000</v>
      </c>
      <c r="F219" s="36">
        <f t="shared" si="22"/>
        <v>641200</v>
      </c>
      <c r="G219" s="22">
        <f t="shared" si="23"/>
        <v>0.12824</v>
      </c>
      <c r="H219" s="6">
        <v>369200</v>
      </c>
      <c r="I219" s="8">
        <v>104000</v>
      </c>
      <c r="J219" s="7"/>
      <c r="K219" s="36">
        <f t="shared" si="24"/>
        <v>473200</v>
      </c>
      <c r="L219" s="22">
        <f t="shared" si="25"/>
        <v>0.09464</v>
      </c>
    </row>
    <row r="220" spans="2:12" ht="13.5">
      <c r="B220" s="1" t="s">
        <v>13</v>
      </c>
      <c r="C220" s="6">
        <v>399000</v>
      </c>
      <c r="D220" s="8">
        <v>121000</v>
      </c>
      <c r="E220" s="7">
        <v>161800</v>
      </c>
      <c r="F220" s="36">
        <f t="shared" si="22"/>
        <v>681800</v>
      </c>
      <c r="G220" s="22">
        <f t="shared" si="23"/>
        <v>0.13636</v>
      </c>
      <c r="H220" s="6">
        <v>349000</v>
      </c>
      <c r="I220" s="8">
        <v>106000</v>
      </c>
      <c r="J220" s="7"/>
      <c r="K220" s="36">
        <f t="shared" si="24"/>
        <v>455000</v>
      </c>
      <c r="L220" s="22">
        <f t="shared" si="25"/>
        <v>0.091</v>
      </c>
    </row>
    <row r="221" spans="2:12" ht="13.5">
      <c r="B221" s="1" t="s">
        <v>14</v>
      </c>
      <c r="C221" s="6">
        <v>340700</v>
      </c>
      <c r="D221" s="8">
        <v>129200</v>
      </c>
      <c r="E221" s="7">
        <v>116200</v>
      </c>
      <c r="F221" s="36">
        <f t="shared" si="22"/>
        <v>586100</v>
      </c>
      <c r="G221" s="22">
        <f t="shared" si="23"/>
        <v>0.11722</v>
      </c>
      <c r="H221" s="6">
        <v>292500</v>
      </c>
      <c r="I221" s="8">
        <v>111000</v>
      </c>
      <c r="J221" s="7"/>
      <c r="K221" s="36">
        <f t="shared" si="24"/>
        <v>403500</v>
      </c>
      <c r="L221" s="22">
        <f t="shared" si="25"/>
        <v>0.0807</v>
      </c>
    </row>
    <row r="222" spans="2:12" ht="13.5">
      <c r="B222" s="1" t="s">
        <v>15</v>
      </c>
      <c r="C222" s="6">
        <v>263300</v>
      </c>
      <c r="D222" s="8">
        <v>94400</v>
      </c>
      <c r="E222" s="7">
        <v>108700</v>
      </c>
      <c r="F222" s="36">
        <f t="shared" si="22"/>
        <v>466400</v>
      </c>
      <c r="G222" s="22">
        <f t="shared" si="23"/>
        <v>0.09328</v>
      </c>
      <c r="H222" s="6">
        <v>229300</v>
      </c>
      <c r="I222" s="8">
        <v>82400</v>
      </c>
      <c r="J222" s="7"/>
      <c r="K222" s="36">
        <f t="shared" si="24"/>
        <v>311700</v>
      </c>
      <c r="L222" s="22">
        <f t="shared" si="25"/>
        <v>0.06234</v>
      </c>
    </row>
    <row r="223" spans="2:12" ht="13.5">
      <c r="B223" s="1" t="s">
        <v>16</v>
      </c>
      <c r="C223" s="6">
        <v>267100</v>
      </c>
      <c r="D223" s="8">
        <v>122300</v>
      </c>
      <c r="E223" s="7">
        <v>95000</v>
      </c>
      <c r="F223" s="36">
        <f t="shared" si="22"/>
        <v>484400</v>
      </c>
      <c r="G223" s="22">
        <f t="shared" si="23"/>
        <v>0.09688</v>
      </c>
      <c r="H223" s="6">
        <v>231100</v>
      </c>
      <c r="I223" s="8">
        <v>104300</v>
      </c>
      <c r="J223" s="7"/>
      <c r="K223" s="36">
        <f t="shared" si="24"/>
        <v>335400</v>
      </c>
      <c r="L223" s="22">
        <f t="shared" si="25"/>
        <v>0.06708</v>
      </c>
    </row>
    <row r="224" spans="2:12" ht="13.5">
      <c r="B224" s="1"/>
      <c r="C224" s="6"/>
      <c r="D224" s="8"/>
      <c r="E224" s="7"/>
      <c r="F224" s="36"/>
      <c r="G224" s="22"/>
      <c r="H224" s="6"/>
      <c r="I224" s="8"/>
      <c r="J224" s="7"/>
      <c r="K224" s="36"/>
      <c r="L224" s="22"/>
    </row>
    <row r="225" spans="2:12" ht="13.5">
      <c r="B225" s="1" t="s">
        <v>17</v>
      </c>
      <c r="C225" s="6">
        <f aca="true" t="shared" si="26" ref="C225:K225">AVERAGE(C207:C223)</f>
        <v>386924.1176470588</v>
      </c>
      <c r="D225" s="8">
        <f t="shared" si="26"/>
        <v>131167.0588235294</v>
      </c>
      <c r="E225" s="7">
        <f t="shared" si="26"/>
        <v>113640</v>
      </c>
      <c r="F225" s="36">
        <f t="shared" si="26"/>
        <v>625046.4705882353</v>
      </c>
      <c r="G225" s="22">
        <f t="shared" si="26"/>
        <v>0.12500929411764708</v>
      </c>
      <c r="H225" s="6">
        <f t="shared" si="26"/>
        <v>316231.875</v>
      </c>
      <c r="I225" s="8">
        <f t="shared" si="26"/>
        <v>114790</v>
      </c>
      <c r="J225" s="191" t="e">
        <f t="shared" si="26"/>
        <v>#DIV/0!</v>
      </c>
      <c r="K225" s="36">
        <f t="shared" si="26"/>
        <v>405667.64705882355</v>
      </c>
      <c r="L225" s="22">
        <f>+K225/5000000</f>
        <v>0.08113352941176472</v>
      </c>
    </row>
    <row r="226" spans="2:12" ht="13.5">
      <c r="B226" s="19"/>
      <c r="C226" s="20"/>
      <c r="D226" s="20"/>
      <c r="E226" s="20"/>
      <c r="F226" s="20"/>
      <c r="G226" s="26"/>
      <c r="H226" s="20"/>
      <c r="I226" s="20"/>
      <c r="J226" s="20"/>
      <c r="K226" s="20"/>
      <c r="L226" s="20"/>
    </row>
    <row r="227" spans="2:12" ht="13.5">
      <c r="B227" s="19"/>
      <c r="C227" s="20"/>
      <c r="D227" s="20"/>
      <c r="E227" s="20"/>
      <c r="F227" s="20"/>
      <c r="G227" s="26"/>
      <c r="H227" s="20"/>
      <c r="I227" s="20"/>
      <c r="J227" s="20"/>
      <c r="K227" s="20"/>
      <c r="L227" s="20"/>
    </row>
    <row r="228" spans="2:12" ht="13.5">
      <c r="B228" s="19"/>
      <c r="C228" s="20"/>
      <c r="D228" s="20"/>
      <c r="E228" s="20"/>
      <c r="F228" s="20"/>
      <c r="G228" s="26"/>
      <c r="H228" s="20"/>
      <c r="I228" s="20"/>
      <c r="J228" s="20"/>
      <c r="K228" s="20"/>
      <c r="L228" s="20"/>
    </row>
    <row r="230" spans="2:12" ht="13.5">
      <c r="B230" s="233"/>
      <c r="C230" s="350" t="s">
        <v>137</v>
      </c>
      <c r="D230" s="255"/>
      <c r="E230" s="255"/>
      <c r="F230" s="255"/>
      <c r="G230" s="256"/>
      <c r="H230" s="351"/>
      <c r="I230" s="313"/>
      <c r="J230" s="313"/>
      <c r="K230" s="313"/>
      <c r="L230" s="313"/>
    </row>
    <row r="231" spans="2:12" ht="13.5">
      <c r="B231" s="233"/>
      <c r="C231" s="17" t="s">
        <v>158</v>
      </c>
      <c r="D231" s="37" t="s">
        <v>134</v>
      </c>
      <c r="E231" s="43" t="s">
        <v>135</v>
      </c>
      <c r="F231" s="38" t="s">
        <v>140</v>
      </c>
      <c r="G231" s="18" t="s">
        <v>142</v>
      </c>
      <c r="H231" s="44"/>
      <c r="I231" s="45"/>
      <c r="J231" s="45"/>
      <c r="K231" s="45"/>
      <c r="L231" s="45"/>
    </row>
    <row r="232" spans="2:12" ht="13.5">
      <c r="B232" s="1" t="s">
        <v>0</v>
      </c>
      <c r="C232" s="6">
        <v>415700</v>
      </c>
      <c r="D232" s="8">
        <v>125600</v>
      </c>
      <c r="E232" s="7"/>
      <c r="F232" s="36">
        <f>SUM(C232:E232)</f>
        <v>541300</v>
      </c>
      <c r="G232" s="22">
        <f>+F232/5000000</f>
        <v>0.10826</v>
      </c>
      <c r="H232" s="46"/>
      <c r="I232" s="20"/>
      <c r="J232" s="20"/>
      <c r="K232" s="20"/>
      <c r="L232" s="26"/>
    </row>
    <row r="233" spans="2:12" ht="13.5">
      <c r="B233" s="1" t="s">
        <v>1</v>
      </c>
      <c r="C233" s="6">
        <v>342300</v>
      </c>
      <c r="D233" s="8">
        <v>91900</v>
      </c>
      <c r="E233" s="7"/>
      <c r="F233" s="36">
        <f aca="true" t="shared" si="27" ref="F233:F248">SUM(C233:E233)</f>
        <v>434200</v>
      </c>
      <c r="G233" s="22">
        <f aca="true" t="shared" si="28" ref="G233:G248">+F233/5000000</f>
        <v>0.08684</v>
      </c>
      <c r="H233" s="46"/>
      <c r="I233" s="20"/>
      <c r="J233" s="20"/>
      <c r="K233" s="20"/>
      <c r="L233" s="26"/>
    </row>
    <row r="234" spans="2:12" ht="13.5">
      <c r="B234" s="1" t="s">
        <v>2</v>
      </c>
      <c r="C234" s="6">
        <v>355000</v>
      </c>
      <c r="D234" s="8">
        <v>103500</v>
      </c>
      <c r="E234" s="7"/>
      <c r="F234" s="36">
        <f t="shared" si="27"/>
        <v>458500</v>
      </c>
      <c r="G234" s="22">
        <f t="shared" si="28"/>
        <v>0.0917</v>
      </c>
      <c r="H234" s="46"/>
      <c r="I234" s="20"/>
      <c r="J234" s="20"/>
      <c r="K234" s="20"/>
      <c r="L234" s="26"/>
    </row>
    <row r="235" spans="2:12" ht="13.5">
      <c r="B235" s="1" t="s">
        <v>3</v>
      </c>
      <c r="C235" s="6">
        <v>314100</v>
      </c>
      <c r="D235" s="8">
        <v>97400</v>
      </c>
      <c r="E235" s="7"/>
      <c r="F235" s="36">
        <f t="shared" si="27"/>
        <v>411500</v>
      </c>
      <c r="G235" s="22">
        <f t="shared" si="28"/>
        <v>0.0823</v>
      </c>
      <c r="H235" s="46"/>
      <c r="I235" s="20"/>
      <c r="J235" s="20"/>
      <c r="K235" s="20"/>
      <c r="L235" s="26"/>
    </row>
    <row r="236" spans="2:12" ht="13.5">
      <c r="B236" s="1" t="s">
        <v>4</v>
      </c>
      <c r="C236" s="6">
        <v>349000</v>
      </c>
      <c r="D236" s="8">
        <v>112500</v>
      </c>
      <c r="E236" s="7"/>
      <c r="F236" s="36">
        <f t="shared" si="27"/>
        <v>461500</v>
      </c>
      <c r="G236" s="22">
        <f t="shared" si="28"/>
        <v>0.0923</v>
      </c>
      <c r="H236" s="46"/>
      <c r="I236" s="20"/>
      <c r="J236" s="20"/>
      <c r="K236" s="20"/>
      <c r="L236" s="26"/>
    </row>
    <row r="237" spans="2:12" ht="13.5">
      <c r="B237" s="1" t="s">
        <v>5</v>
      </c>
      <c r="C237" s="6"/>
      <c r="D237" s="8"/>
      <c r="E237" s="7"/>
      <c r="F237" s="36">
        <f t="shared" si="27"/>
        <v>0</v>
      </c>
      <c r="G237" s="22">
        <f t="shared" si="28"/>
        <v>0</v>
      </c>
      <c r="H237" s="46"/>
      <c r="I237" s="20"/>
      <c r="J237" s="20"/>
      <c r="K237" s="20"/>
      <c r="L237" s="26"/>
    </row>
    <row r="238" spans="2:12" ht="13.5">
      <c r="B238" s="1" t="s">
        <v>6</v>
      </c>
      <c r="C238" s="6">
        <v>317500</v>
      </c>
      <c r="D238" s="8">
        <v>134800</v>
      </c>
      <c r="E238" s="7"/>
      <c r="F238" s="36">
        <f t="shared" si="27"/>
        <v>452300</v>
      </c>
      <c r="G238" s="22">
        <f t="shared" si="28"/>
        <v>0.09046</v>
      </c>
      <c r="H238" s="46"/>
      <c r="I238" s="20"/>
      <c r="J238" s="20"/>
      <c r="K238" s="20"/>
      <c r="L238" s="26"/>
    </row>
    <row r="239" spans="2:12" ht="13.5">
      <c r="B239" s="1" t="s">
        <v>7</v>
      </c>
      <c r="C239" s="6">
        <v>344310</v>
      </c>
      <c r="D239" s="8">
        <v>114740</v>
      </c>
      <c r="E239" s="7"/>
      <c r="F239" s="36">
        <f t="shared" si="27"/>
        <v>459050</v>
      </c>
      <c r="G239" s="22">
        <f t="shared" si="28"/>
        <v>0.09181</v>
      </c>
      <c r="H239" s="46"/>
      <c r="I239" s="20"/>
      <c r="J239" s="20"/>
      <c r="K239" s="20"/>
      <c r="L239" s="26"/>
    </row>
    <row r="240" spans="2:12" ht="13.5">
      <c r="B240" s="1" t="s">
        <v>8</v>
      </c>
      <c r="C240" s="6">
        <v>343600</v>
      </c>
      <c r="D240" s="8">
        <v>74500</v>
      </c>
      <c r="E240" s="7"/>
      <c r="F240" s="36">
        <f t="shared" si="27"/>
        <v>418100</v>
      </c>
      <c r="G240" s="22">
        <f t="shared" si="28"/>
        <v>0.08362</v>
      </c>
      <c r="H240" s="46"/>
      <c r="I240" s="20"/>
      <c r="J240" s="20"/>
      <c r="K240" s="20"/>
      <c r="L240" s="26"/>
    </row>
    <row r="241" spans="2:12" ht="13.5">
      <c r="B241" s="1" t="s">
        <v>9</v>
      </c>
      <c r="C241" s="6">
        <v>295500</v>
      </c>
      <c r="D241" s="8">
        <v>142000</v>
      </c>
      <c r="E241" s="7"/>
      <c r="F241" s="36">
        <f t="shared" si="27"/>
        <v>437500</v>
      </c>
      <c r="G241" s="22">
        <f t="shared" si="28"/>
        <v>0.0875</v>
      </c>
      <c r="H241" s="46"/>
      <c r="I241" s="20"/>
      <c r="J241" s="20"/>
      <c r="K241" s="20"/>
      <c r="L241" s="26"/>
    </row>
    <row r="242" spans="2:12" ht="13.5">
      <c r="B242" s="1" t="s">
        <v>10</v>
      </c>
      <c r="C242" s="6">
        <v>216000</v>
      </c>
      <c r="D242" s="8">
        <v>111700</v>
      </c>
      <c r="E242" s="7"/>
      <c r="F242" s="36">
        <f t="shared" si="27"/>
        <v>327700</v>
      </c>
      <c r="G242" s="22">
        <f t="shared" si="28"/>
        <v>0.06554</v>
      </c>
      <c r="H242" s="46"/>
      <c r="I242" s="20"/>
      <c r="J242" s="20"/>
      <c r="K242" s="20"/>
      <c r="L242" s="26"/>
    </row>
    <row r="243" spans="2:12" ht="13.5">
      <c r="B243" s="1" t="s">
        <v>11</v>
      </c>
      <c r="C243" s="6">
        <v>336500</v>
      </c>
      <c r="D243" s="8">
        <v>134400</v>
      </c>
      <c r="E243" s="7"/>
      <c r="F243" s="36">
        <f t="shared" si="27"/>
        <v>470900</v>
      </c>
      <c r="G243" s="22">
        <f t="shared" si="28"/>
        <v>0.09418</v>
      </c>
      <c r="H243" s="46"/>
      <c r="I243" s="20"/>
      <c r="J243" s="20"/>
      <c r="K243" s="20"/>
      <c r="L243" s="26"/>
    </row>
    <row r="244" spans="2:12" ht="13.5">
      <c r="B244" s="1" t="s">
        <v>12</v>
      </c>
      <c r="C244" s="6">
        <v>344700</v>
      </c>
      <c r="D244" s="8">
        <v>97500</v>
      </c>
      <c r="E244" s="7"/>
      <c r="F244" s="36">
        <f t="shared" si="27"/>
        <v>442200</v>
      </c>
      <c r="G244" s="22">
        <f t="shared" si="28"/>
        <v>0.08844</v>
      </c>
      <c r="H244" s="46"/>
      <c r="I244" s="20"/>
      <c r="J244" s="20"/>
      <c r="K244" s="20"/>
      <c r="L244" s="26"/>
    </row>
    <row r="245" spans="2:12" ht="13.5">
      <c r="B245" s="1" t="s">
        <v>13</v>
      </c>
      <c r="C245" s="6">
        <v>324000</v>
      </c>
      <c r="D245" s="8">
        <v>98500</v>
      </c>
      <c r="E245" s="7"/>
      <c r="F245" s="36">
        <f t="shared" si="27"/>
        <v>422500</v>
      </c>
      <c r="G245" s="22">
        <f t="shared" si="28"/>
        <v>0.0845</v>
      </c>
      <c r="H245" s="46"/>
      <c r="I245" s="20"/>
      <c r="J245" s="20"/>
      <c r="K245" s="20"/>
      <c r="L245" s="26"/>
    </row>
    <row r="246" spans="2:12" ht="13.5">
      <c r="B246" s="1" t="s">
        <v>14</v>
      </c>
      <c r="C246" s="6">
        <v>268400</v>
      </c>
      <c r="D246" s="8">
        <v>370300</v>
      </c>
      <c r="E246" s="7"/>
      <c r="F246" s="36">
        <f t="shared" si="27"/>
        <v>638700</v>
      </c>
      <c r="G246" s="22">
        <f t="shared" si="28"/>
        <v>0.12774</v>
      </c>
      <c r="H246" s="46"/>
      <c r="I246" s="20"/>
      <c r="J246" s="20"/>
      <c r="K246" s="20"/>
      <c r="L246" s="26"/>
    </row>
    <row r="247" spans="2:12" ht="13.5">
      <c r="B247" s="1" t="s">
        <v>15</v>
      </c>
      <c r="C247" s="6">
        <v>212300</v>
      </c>
      <c r="D247" s="8">
        <v>76400</v>
      </c>
      <c r="E247" s="7"/>
      <c r="F247" s="36">
        <f t="shared" si="27"/>
        <v>288700</v>
      </c>
      <c r="G247" s="22">
        <f t="shared" si="28"/>
        <v>0.05774</v>
      </c>
      <c r="H247" s="46"/>
      <c r="I247" s="20"/>
      <c r="J247" s="20"/>
      <c r="K247" s="20"/>
      <c r="L247" s="26"/>
    </row>
    <row r="248" spans="2:12" ht="13.5">
      <c r="B248" s="1" t="s">
        <v>16</v>
      </c>
      <c r="C248" s="6">
        <v>213100</v>
      </c>
      <c r="D248" s="8">
        <v>95300</v>
      </c>
      <c r="E248" s="7"/>
      <c r="F248" s="36">
        <f t="shared" si="27"/>
        <v>308400</v>
      </c>
      <c r="G248" s="22">
        <f t="shared" si="28"/>
        <v>0.06168</v>
      </c>
      <c r="H248" s="46"/>
      <c r="I248" s="20"/>
      <c r="J248" s="20"/>
      <c r="K248" s="20"/>
      <c r="L248" s="26"/>
    </row>
    <row r="249" spans="2:12" ht="13.5">
      <c r="B249" s="1"/>
      <c r="C249" s="6"/>
      <c r="D249" s="8"/>
      <c r="E249" s="7"/>
      <c r="F249" s="36"/>
      <c r="G249" s="22"/>
      <c r="H249" s="46"/>
      <c r="I249" s="20"/>
      <c r="J249" s="20"/>
      <c r="K249" s="20"/>
      <c r="L249" s="26"/>
    </row>
    <row r="250" spans="2:12" ht="13.5">
      <c r="B250" s="1" t="s">
        <v>17</v>
      </c>
      <c r="C250" s="6">
        <f>AVERAGE(C232:C248)</f>
        <v>312000.625</v>
      </c>
      <c r="D250" s="8">
        <f>AVERAGE(D232:D248)</f>
        <v>123815</v>
      </c>
      <c r="E250" s="191" t="e">
        <f>AVERAGE(E232:E248)</f>
        <v>#DIV/0!</v>
      </c>
      <c r="F250" s="36">
        <f>AVERAGE(F232:F248)</f>
        <v>410179.4117647059</v>
      </c>
      <c r="G250" s="22">
        <f>AVERAGE(G232:G248)</f>
        <v>0.08203588235294117</v>
      </c>
      <c r="H250" s="46"/>
      <c r="I250" s="20"/>
      <c r="J250" s="20"/>
      <c r="K250" s="20"/>
      <c r="L250" s="26"/>
    </row>
  </sheetData>
  <sheetProtection/>
  <mergeCells count="33">
    <mergeCell ref="B3:E3"/>
    <mergeCell ref="B4:E4"/>
    <mergeCell ref="B6:B7"/>
    <mergeCell ref="B5:D5"/>
    <mergeCell ref="C6:G6"/>
    <mergeCell ref="H96:L96"/>
    <mergeCell ref="H6:L6"/>
    <mergeCell ref="B27:G27"/>
    <mergeCell ref="B70:D70"/>
    <mergeCell ref="B31:B32"/>
    <mergeCell ref="B52:G52"/>
    <mergeCell ref="B204:D204"/>
    <mergeCell ref="B137:D137"/>
    <mergeCell ref="H31:L31"/>
    <mergeCell ref="C31:G31"/>
    <mergeCell ref="B92:G92"/>
    <mergeCell ref="B71:B72"/>
    <mergeCell ref="C71:G71"/>
    <mergeCell ref="H71:L71"/>
    <mergeCell ref="B96:B97"/>
    <mergeCell ref="C96:G96"/>
    <mergeCell ref="B138:B139"/>
    <mergeCell ref="C138:G138"/>
    <mergeCell ref="H138:L138"/>
    <mergeCell ref="B163:B164"/>
    <mergeCell ref="C163:G163"/>
    <mergeCell ref="H163:L163"/>
    <mergeCell ref="B205:B206"/>
    <mergeCell ref="C205:G205"/>
    <mergeCell ref="H205:L205"/>
    <mergeCell ref="B230:B231"/>
    <mergeCell ref="C230:G230"/>
    <mergeCell ref="H230:L230"/>
  </mergeCells>
  <printOptions/>
  <pageMargins left="0.7" right="0.7" top="0.75" bottom="0.75" header="0.3" footer="0.3"/>
  <pageSetup fitToHeight="0"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3:O457"/>
  <sheetViews>
    <sheetView zoomScale="106" zoomScaleNormal="106" zoomScalePageLayoutView="0" workbookViewId="0" topLeftCell="A1">
      <selection activeCell="A1" sqref="A1:O457"/>
    </sheetView>
  </sheetViews>
  <sheetFormatPr defaultColWidth="9.140625" defaultRowHeight="15"/>
  <sheetData>
    <row r="3" ht="13.5">
      <c r="B3" t="s">
        <v>146</v>
      </c>
    </row>
    <row r="5" ht="13.5">
      <c r="B5" t="s">
        <v>153</v>
      </c>
    </row>
    <row r="6" spans="2:6" ht="13.5">
      <c r="B6" s="233"/>
      <c r="C6" s="244" t="s">
        <v>147</v>
      </c>
      <c r="D6" s="244"/>
      <c r="E6" s="244" t="s">
        <v>150</v>
      </c>
      <c r="F6" s="244"/>
    </row>
    <row r="7" spans="2:6" ht="13.5">
      <c r="B7" s="233"/>
      <c r="C7" s="14" t="s">
        <v>148</v>
      </c>
      <c r="D7" s="15" t="s">
        <v>149</v>
      </c>
      <c r="E7" s="17" t="s">
        <v>151</v>
      </c>
      <c r="F7" s="18" t="s">
        <v>152</v>
      </c>
    </row>
    <row r="8" spans="2:6" ht="13.5">
      <c r="B8" s="1" t="s">
        <v>0</v>
      </c>
      <c r="C8" s="14"/>
      <c r="D8" s="15" t="s">
        <v>295</v>
      </c>
      <c r="E8" s="14" t="s">
        <v>295</v>
      </c>
      <c r="F8" s="15"/>
    </row>
    <row r="9" spans="2:6" ht="13.5">
      <c r="B9" s="1" t="s">
        <v>1</v>
      </c>
      <c r="C9" s="14"/>
      <c r="D9" s="15" t="s">
        <v>295</v>
      </c>
      <c r="E9" s="14" t="s">
        <v>295</v>
      </c>
      <c r="F9" s="15"/>
    </row>
    <row r="10" spans="2:6" ht="13.5">
      <c r="B10" s="1" t="s">
        <v>2</v>
      </c>
      <c r="C10" s="14" t="s">
        <v>365</v>
      </c>
      <c r="D10" s="15"/>
      <c r="E10" s="14"/>
      <c r="F10" s="15"/>
    </row>
    <row r="11" spans="2:6" ht="13.5">
      <c r="B11" s="1" t="s">
        <v>3</v>
      </c>
      <c r="C11" s="14"/>
      <c r="D11" s="15" t="s">
        <v>295</v>
      </c>
      <c r="E11" s="14"/>
      <c r="F11" s="15"/>
    </row>
    <row r="12" spans="2:6" ht="13.5">
      <c r="B12" s="1" t="s">
        <v>4</v>
      </c>
      <c r="C12" s="171" t="s">
        <v>365</v>
      </c>
      <c r="D12" s="15"/>
      <c r="E12" s="14"/>
      <c r="F12" s="15"/>
    </row>
    <row r="13" spans="2:6" ht="13.5">
      <c r="B13" s="1" t="s">
        <v>5</v>
      </c>
      <c r="C13" s="14"/>
      <c r="D13" s="15" t="s">
        <v>295</v>
      </c>
      <c r="E13" s="14" t="s">
        <v>295</v>
      </c>
      <c r="F13" s="15"/>
    </row>
    <row r="14" spans="2:6" ht="13.5">
      <c r="B14" s="1" t="s">
        <v>6</v>
      </c>
      <c r="C14" s="14"/>
      <c r="D14" s="15" t="s">
        <v>295</v>
      </c>
      <c r="E14" s="14" t="s">
        <v>295</v>
      </c>
      <c r="F14" s="15"/>
    </row>
    <row r="15" spans="2:6" ht="13.5">
      <c r="B15" s="1" t="s">
        <v>7</v>
      </c>
      <c r="C15" s="14" t="s">
        <v>365</v>
      </c>
      <c r="D15" s="15"/>
      <c r="E15" s="14" t="s">
        <v>295</v>
      </c>
      <c r="F15" s="15"/>
    </row>
    <row r="16" spans="2:6" ht="13.5">
      <c r="B16" s="1" t="s">
        <v>8</v>
      </c>
      <c r="C16" s="14" t="s">
        <v>365</v>
      </c>
      <c r="D16" s="15"/>
      <c r="E16" s="14" t="s">
        <v>295</v>
      </c>
      <c r="F16" s="15"/>
    </row>
    <row r="17" spans="2:6" ht="13.5">
      <c r="B17" s="1" t="s">
        <v>9</v>
      </c>
      <c r="C17" s="14" t="s">
        <v>365</v>
      </c>
      <c r="D17" s="15"/>
      <c r="E17" s="14"/>
      <c r="F17" s="15"/>
    </row>
    <row r="18" spans="2:6" ht="13.5">
      <c r="B18" s="1" t="s">
        <v>10</v>
      </c>
      <c r="C18" s="14" t="s">
        <v>365</v>
      </c>
      <c r="D18" s="15"/>
      <c r="E18" s="14" t="s">
        <v>295</v>
      </c>
      <c r="F18" s="15"/>
    </row>
    <row r="19" spans="2:6" ht="13.5">
      <c r="B19" s="1" t="s">
        <v>11</v>
      </c>
      <c r="C19" s="14"/>
      <c r="E19" s="14" t="s">
        <v>295</v>
      </c>
      <c r="F19" s="15"/>
    </row>
    <row r="20" spans="2:6" ht="13.5">
      <c r="B20" s="1" t="s">
        <v>12</v>
      </c>
      <c r="C20" s="14"/>
      <c r="D20" s="15" t="s">
        <v>295</v>
      </c>
      <c r="E20" s="14" t="s">
        <v>295</v>
      </c>
      <c r="F20" s="15"/>
    </row>
    <row r="21" spans="2:6" ht="13.5">
      <c r="B21" s="1" t="s">
        <v>13</v>
      </c>
      <c r="C21" s="14"/>
      <c r="D21" s="15" t="s">
        <v>295</v>
      </c>
      <c r="E21" s="14" t="s">
        <v>295</v>
      </c>
      <c r="F21" s="15"/>
    </row>
    <row r="22" spans="2:6" ht="13.5">
      <c r="B22" s="1" t="s">
        <v>14</v>
      </c>
      <c r="C22" s="162" t="s">
        <v>365</v>
      </c>
      <c r="D22" s="15"/>
      <c r="E22" s="162" t="s">
        <v>295</v>
      </c>
      <c r="F22" s="15"/>
    </row>
    <row r="23" spans="2:6" ht="13.5">
      <c r="B23" s="1" t="s">
        <v>15</v>
      </c>
      <c r="C23" s="14"/>
      <c r="D23" s="15"/>
      <c r="E23" s="14"/>
      <c r="F23" s="15"/>
    </row>
    <row r="24" spans="2:6" ht="13.5">
      <c r="B24" s="1" t="s">
        <v>16</v>
      </c>
      <c r="C24" s="14"/>
      <c r="D24" s="15"/>
      <c r="E24" s="162" t="s">
        <v>295</v>
      </c>
      <c r="F24" s="15"/>
    </row>
    <row r="25" spans="2:6" ht="13.5">
      <c r="B25" s="1"/>
      <c r="C25" s="33"/>
      <c r="D25" s="35"/>
      <c r="E25" s="33"/>
      <c r="F25" s="35"/>
    </row>
    <row r="26" spans="2:6" ht="13.5">
      <c r="B26" s="1" t="s">
        <v>17</v>
      </c>
      <c r="C26" s="6">
        <f>COUNTA(C8:C24)</f>
        <v>7</v>
      </c>
      <c r="D26" s="16">
        <f>COUNTA(D8:D24)</f>
        <v>7</v>
      </c>
      <c r="E26" s="6">
        <f>COUNTA(E8:E24)</f>
        <v>12</v>
      </c>
      <c r="F26" s="16">
        <f>COUNTA(F8:F24)</f>
        <v>0</v>
      </c>
    </row>
    <row r="32" spans="2:3" ht="13.5">
      <c r="B32" s="257" t="s">
        <v>161</v>
      </c>
      <c r="C32" s="257"/>
    </row>
    <row r="33" spans="2:15" ht="13.5">
      <c r="B33" s="233"/>
      <c r="C33" s="244" t="s">
        <v>158</v>
      </c>
      <c r="D33" s="244"/>
      <c r="E33" s="244"/>
      <c r="F33" s="244"/>
      <c r="G33" s="244" t="s">
        <v>134</v>
      </c>
      <c r="H33" s="244"/>
      <c r="I33" s="244"/>
      <c r="J33" s="244"/>
      <c r="K33" s="244" t="s">
        <v>159</v>
      </c>
      <c r="L33" s="244"/>
      <c r="M33" s="244"/>
      <c r="N33" s="244"/>
      <c r="O33" s="276" t="s">
        <v>160</v>
      </c>
    </row>
    <row r="34" spans="2:15" ht="13.5">
      <c r="B34" s="233"/>
      <c r="C34" s="14" t="s">
        <v>155</v>
      </c>
      <c r="D34" s="24" t="s">
        <v>154</v>
      </c>
      <c r="E34" s="24" t="s">
        <v>156</v>
      </c>
      <c r="F34" s="23" t="s">
        <v>157</v>
      </c>
      <c r="G34" s="14" t="s">
        <v>155</v>
      </c>
      <c r="H34" s="24" t="s">
        <v>154</v>
      </c>
      <c r="I34" s="24" t="s">
        <v>156</v>
      </c>
      <c r="J34" s="23" t="s">
        <v>157</v>
      </c>
      <c r="K34" s="14" t="s">
        <v>155</v>
      </c>
      <c r="L34" s="24" t="s">
        <v>154</v>
      </c>
      <c r="M34" s="24" t="s">
        <v>156</v>
      </c>
      <c r="N34" s="23" t="s">
        <v>157</v>
      </c>
      <c r="O34" s="276"/>
    </row>
    <row r="35" spans="2:15" ht="13.5">
      <c r="B35" s="1" t="s">
        <v>0</v>
      </c>
      <c r="C35" s="110">
        <v>0.0789</v>
      </c>
      <c r="D35" s="111">
        <v>0.029</v>
      </c>
      <c r="E35" s="94">
        <v>29900</v>
      </c>
      <c r="F35" s="95">
        <v>17400</v>
      </c>
      <c r="G35" s="110">
        <v>0.024</v>
      </c>
      <c r="H35" s="111">
        <v>0</v>
      </c>
      <c r="I35" s="94">
        <v>8200</v>
      </c>
      <c r="J35" s="95">
        <v>5400</v>
      </c>
      <c r="K35" s="110">
        <v>0.0295</v>
      </c>
      <c r="L35" s="111">
        <v>0</v>
      </c>
      <c r="M35" s="94">
        <v>9900</v>
      </c>
      <c r="N35" s="95">
        <v>6000</v>
      </c>
      <c r="O35" s="40">
        <v>930000</v>
      </c>
    </row>
    <row r="36" spans="2:15" ht="13.5">
      <c r="B36" s="1" t="s">
        <v>1</v>
      </c>
      <c r="C36" s="110">
        <v>0.062</v>
      </c>
      <c r="D36" s="111">
        <v>0.29</v>
      </c>
      <c r="E36" s="94">
        <v>30000</v>
      </c>
      <c r="F36" s="95">
        <v>22800</v>
      </c>
      <c r="G36" s="110">
        <v>0.017</v>
      </c>
      <c r="H36" s="111">
        <v>0.04</v>
      </c>
      <c r="I36" s="94">
        <v>7200</v>
      </c>
      <c r="J36" s="95">
        <v>5400</v>
      </c>
      <c r="K36" s="110">
        <v>0.02</v>
      </c>
      <c r="L36" s="111">
        <v>0.02</v>
      </c>
      <c r="M36" s="94">
        <v>8400</v>
      </c>
      <c r="N36" s="95">
        <v>6000</v>
      </c>
      <c r="O36" s="40">
        <v>890000</v>
      </c>
    </row>
    <row r="37" spans="2:15" ht="13.5">
      <c r="B37" s="1" t="s">
        <v>2</v>
      </c>
      <c r="C37" s="110">
        <v>0.065</v>
      </c>
      <c r="D37" s="111">
        <v>0.08</v>
      </c>
      <c r="E37" s="94">
        <v>29000</v>
      </c>
      <c r="F37" s="95">
        <v>22500</v>
      </c>
      <c r="G37" s="110">
        <v>0.019</v>
      </c>
      <c r="H37" s="111">
        <v>0.02</v>
      </c>
      <c r="I37" s="94">
        <v>8300</v>
      </c>
      <c r="J37" s="95">
        <v>6500</v>
      </c>
      <c r="K37" s="110">
        <v>0.018</v>
      </c>
      <c r="L37" s="111">
        <v>0.02</v>
      </c>
      <c r="M37" s="94">
        <v>10800</v>
      </c>
      <c r="N37" s="95">
        <v>5500</v>
      </c>
      <c r="O37" s="40">
        <v>930000</v>
      </c>
    </row>
    <row r="38" spans="2:15" ht="13.5">
      <c r="B38" s="1" t="s">
        <v>3</v>
      </c>
      <c r="C38" s="110">
        <v>0.057</v>
      </c>
      <c r="D38" s="111">
        <v>0.23</v>
      </c>
      <c r="E38" s="94">
        <v>25000</v>
      </c>
      <c r="F38" s="95">
        <v>23000</v>
      </c>
      <c r="G38" s="110">
        <v>0.018</v>
      </c>
      <c r="H38" s="111">
        <v>0.07</v>
      </c>
      <c r="I38" s="94">
        <v>7200</v>
      </c>
      <c r="J38" s="95">
        <v>6200</v>
      </c>
      <c r="K38" s="110">
        <v>0.015</v>
      </c>
      <c r="L38" s="111">
        <v>0.07</v>
      </c>
      <c r="M38" s="94">
        <v>9000</v>
      </c>
      <c r="N38" s="95">
        <v>6000</v>
      </c>
      <c r="O38" s="40">
        <v>930000</v>
      </c>
    </row>
    <row r="39" spans="2:15" ht="13.5">
      <c r="B39" s="1" t="s">
        <v>4</v>
      </c>
      <c r="C39" s="110">
        <v>0.065</v>
      </c>
      <c r="D39" s="111"/>
      <c r="E39" s="94">
        <v>26500</v>
      </c>
      <c r="F39" s="95">
        <v>19000</v>
      </c>
      <c r="G39" s="110">
        <v>0.021</v>
      </c>
      <c r="H39" s="111"/>
      <c r="I39" s="94">
        <v>8500</v>
      </c>
      <c r="J39" s="95">
        <v>6000</v>
      </c>
      <c r="K39" s="110">
        <v>0.018</v>
      </c>
      <c r="L39" s="111"/>
      <c r="M39" s="94">
        <v>9000</v>
      </c>
      <c r="N39" s="95">
        <v>4000</v>
      </c>
      <c r="O39" s="40">
        <v>930000</v>
      </c>
    </row>
    <row r="40" spans="2:15" ht="13.5">
      <c r="B40" s="1" t="s">
        <v>5</v>
      </c>
      <c r="C40" s="110">
        <v>0.055</v>
      </c>
      <c r="D40" s="111">
        <v>0.25</v>
      </c>
      <c r="E40" s="94">
        <v>24000</v>
      </c>
      <c r="F40" s="95">
        <v>23000</v>
      </c>
      <c r="G40" s="110">
        <v>0.022</v>
      </c>
      <c r="H40" s="111">
        <v>0.1</v>
      </c>
      <c r="I40" s="94">
        <v>8500</v>
      </c>
      <c r="J40" s="95">
        <v>8500</v>
      </c>
      <c r="K40" s="110">
        <v>0.015</v>
      </c>
      <c r="L40" s="111">
        <v>0.05</v>
      </c>
      <c r="M40" s="94">
        <v>7500</v>
      </c>
      <c r="N40" s="95">
        <v>7500</v>
      </c>
      <c r="O40" s="40">
        <v>930000</v>
      </c>
    </row>
    <row r="41" spans="2:15" ht="13.5">
      <c r="B41" s="1" t="s">
        <v>6</v>
      </c>
      <c r="C41" s="110">
        <v>0.057</v>
      </c>
      <c r="D41" s="111">
        <v>0.16</v>
      </c>
      <c r="E41" s="94">
        <v>28400</v>
      </c>
      <c r="F41" s="95">
        <v>23000</v>
      </c>
      <c r="G41" s="110">
        <v>0.026</v>
      </c>
      <c r="H41" s="111">
        <v>0.04</v>
      </c>
      <c r="I41" s="94">
        <v>7600</v>
      </c>
      <c r="J41" s="95">
        <v>5800</v>
      </c>
      <c r="K41" s="110">
        <v>0.018</v>
      </c>
      <c r="L41" s="111">
        <v>0.04</v>
      </c>
      <c r="M41" s="94">
        <v>9000</v>
      </c>
      <c r="N41" s="95">
        <v>6000</v>
      </c>
      <c r="O41" s="40">
        <v>930000</v>
      </c>
    </row>
    <row r="42" spans="2:15" ht="13.5">
      <c r="B42" s="1" t="s">
        <v>7</v>
      </c>
      <c r="C42" s="110">
        <v>0.063</v>
      </c>
      <c r="D42" s="111">
        <v>0.13</v>
      </c>
      <c r="E42" s="94">
        <v>26700</v>
      </c>
      <c r="F42" s="95">
        <v>23400</v>
      </c>
      <c r="G42" s="110">
        <v>0.022</v>
      </c>
      <c r="H42" s="111">
        <v>0.035</v>
      </c>
      <c r="I42" s="94">
        <v>6000</v>
      </c>
      <c r="J42" s="95">
        <v>6000</v>
      </c>
      <c r="K42" s="110">
        <v>0.022</v>
      </c>
      <c r="L42" s="111">
        <v>0.035</v>
      </c>
      <c r="M42" s="94">
        <v>9000</v>
      </c>
      <c r="N42" s="95">
        <v>6000</v>
      </c>
      <c r="O42" s="40">
        <v>930000</v>
      </c>
    </row>
    <row r="43" spans="2:15" ht="13.5">
      <c r="B43" s="1" t="s">
        <v>8</v>
      </c>
      <c r="C43" s="110">
        <v>0.063</v>
      </c>
      <c r="D43" s="111">
        <v>0.125</v>
      </c>
      <c r="E43" s="94">
        <v>28000</v>
      </c>
      <c r="F43" s="95">
        <v>21400</v>
      </c>
      <c r="G43" s="110">
        <v>0.0135</v>
      </c>
      <c r="H43" s="111">
        <v>0.03</v>
      </c>
      <c r="I43" s="94">
        <v>6500</v>
      </c>
      <c r="J43" s="95">
        <v>5000</v>
      </c>
      <c r="K43" s="110">
        <v>0.012</v>
      </c>
      <c r="L43" s="111">
        <v>0.025</v>
      </c>
      <c r="M43" s="94">
        <v>8200</v>
      </c>
      <c r="N43" s="95">
        <v>4300</v>
      </c>
      <c r="O43" s="40">
        <v>930000</v>
      </c>
    </row>
    <row r="44" spans="2:15" ht="13.5">
      <c r="B44" s="1" t="s">
        <v>9</v>
      </c>
      <c r="C44" s="110">
        <v>0.051</v>
      </c>
      <c r="D44" s="111">
        <v>0.12</v>
      </c>
      <c r="E44" s="94">
        <v>23500</v>
      </c>
      <c r="F44" s="95">
        <v>17000</v>
      </c>
      <c r="G44" s="110">
        <v>0.025</v>
      </c>
      <c r="H44" s="111">
        <v>0.013</v>
      </c>
      <c r="I44" s="94">
        <v>10000</v>
      </c>
      <c r="J44" s="95">
        <v>7000</v>
      </c>
      <c r="K44" s="110">
        <v>0.021</v>
      </c>
      <c r="L44" s="111">
        <v>0.036</v>
      </c>
      <c r="M44" s="94">
        <v>10500</v>
      </c>
      <c r="N44" s="95">
        <v>5000</v>
      </c>
      <c r="O44" s="40">
        <v>930000</v>
      </c>
    </row>
    <row r="45" spans="2:15" ht="13.5">
      <c r="B45" s="1" t="s">
        <v>10</v>
      </c>
      <c r="C45" s="110">
        <v>0.038</v>
      </c>
      <c r="D45" s="111">
        <v>0</v>
      </c>
      <c r="E45" s="94">
        <v>22200</v>
      </c>
      <c r="F45" s="95">
        <v>16400</v>
      </c>
      <c r="G45" s="110">
        <v>0.02</v>
      </c>
      <c r="H45" s="111">
        <v>0</v>
      </c>
      <c r="I45" s="94">
        <v>10500</v>
      </c>
      <c r="J45" s="95">
        <v>7800</v>
      </c>
      <c r="K45" s="110">
        <v>0.016</v>
      </c>
      <c r="L45" s="111">
        <v>0</v>
      </c>
      <c r="M45" s="94">
        <v>11400</v>
      </c>
      <c r="N45" s="95">
        <v>6100</v>
      </c>
      <c r="O45" s="40">
        <v>930000</v>
      </c>
    </row>
    <row r="46" spans="2:15" ht="13.5">
      <c r="B46" s="1" t="s">
        <v>11</v>
      </c>
      <c r="C46" s="110">
        <v>0.062</v>
      </c>
      <c r="D46" s="111">
        <v>0.2</v>
      </c>
      <c r="E46" s="94">
        <v>25500</v>
      </c>
      <c r="F46" s="95">
        <v>21500</v>
      </c>
      <c r="G46" s="110">
        <v>0.026</v>
      </c>
      <c r="H46" s="111">
        <v>0</v>
      </c>
      <c r="I46" s="94">
        <v>5900</v>
      </c>
      <c r="J46" s="95">
        <v>7100</v>
      </c>
      <c r="K46" s="110">
        <v>0.019</v>
      </c>
      <c r="L46" s="111">
        <v>0</v>
      </c>
      <c r="M46" s="94">
        <v>8900</v>
      </c>
      <c r="N46" s="95">
        <v>5500</v>
      </c>
      <c r="O46" s="40">
        <v>930000</v>
      </c>
    </row>
    <row r="47" spans="2:15" ht="13.5">
      <c r="B47" s="1" t="s">
        <v>12</v>
      </c>
      <c r="C47" s="110">
        <v>0.063</v>
      </c>
      <c r="D47" s="111">
        <v>0.35</v>
      </c>
      <c r="E47" s="94">
        <v>24500</v>
      </c>
      <c r="F47" s="95">
        <v>26000</v>
      </c>
      <c r="G47" s="110">
        <v>0.018</v>
      </c>
      <c r="H47" s="111">
        <v>0.1</v>
      </c>
      <c r="I47" s="94">
        <v>6500</v>
      </c>
      <c r="J47" s="95">
        <v>7000</v>
      </c>
      <c r="K47" s="110">
        <v>0.018</v>
      </c>
      <c r="L47" s="111">
        <v>0</v>
      </c>
      <c r="M47" s="94">
        <v>8500</v>
      </c>
      <c r="N47" s="95">
        <v>8000</v>
      </c>
      <c r="O47" s="40">
        <v>930000</v>
      </c>
    </row>
    <row r="48" spans="2:15" ht="13.5">
      <c r="B48" s="1" t="s">
        <v>13</v>
      </c>
      <c r="C48" s="110">
        <v>0.055</v>
      </c>
      <c r="D48" s="111">
        <v>0.3</v>
      </c>
      <c r="E48" s="94">
        <v>25000</v>
      </c>
      <c r="F48" s="95">
        <v>24000</v>
      </c>
      <c r="G48" s="110">
        <v>0.017</v>
      </c>
      <c r="H48" s="111">
        <v>0.08</v>
      </c>
      <c r="I48" s="94">
        <v>7500</v>
      </c>
      <c r="J48" s="95">
        <v>6000</v>
      </c>
      <c r="K48" s="110">
        <v>0.016</v>
      </c>
      <c r="L48" s="111">
        <v>0.042</v>
      </c>
      <c r="M48" s="94">
        <v>8200</v>
      </c>
      <c r="N48" s="95">
        <v>4000</v>
      </c>
      <c r="O48" s="40">
        <v>930000</v>
      </c>
    </row>
    <row r="49" spans="2:15" ht="13.5">
      <c r="B49" s="1" t="s">
        <v>14</v>
      </c>
      <c r="C49" s="110">
        <v>0.0486</v>
      </c>
      <c r="D49" s="111">
        <v>0.1667</v>
      </c>
      <c r="E49" s="94">
        <v>24100</v>
      </c>
      <c r="F49" s="95">
        <v>17400</v>
      </c>
      <c r="G49" s="110">
        <v>0.0185</v>
      </c>
      <c r="H49" s="111">
        <v>0.063</v>
      </c>
      <c r="I49" s="94">
        <v>9100</v>
      </c>
      <c r="J49" s="95">
        <v>6500</v>
      </c>
      <c r="K49" s="110">
        <v>0.0187</v>
      </c>
      <c r="L49" s="111">
        <v>0.0813</v>
      </c>
      <c r="M49" s="94">
        <v>11800</v>
      </c>
      <c r="N49" s="95">
        <v>5300</v>
      </c>
      <c r="O49" s="40">
        <v>930000</v>
      </c>
    </row>
    <row r="50" spans="2:15" ht="13.5">
      <c r="B50" s="1" t="s">
        <v>15</v>
      </c>
      <c r="C50" s="110">
        <v>0.0384</v>
      </c>
      <c r="D50" s="111">
        <v>0.172</v>
      </c>
      <c r="E50" s="94">
        <v>17000</v>
      </c>
      <c r="F50" s="95">
        <v>16000</v>
      </c>
      <c r="G50" s="110">
        <v>0.0139</v>
      </c>
      <c r="H50" s="111">
        <v>0.052</v>
      </c>
      <c r="I50" s="94">
        <v>6000</v>
      </c>
      <c r="J50" s="95">
        <v>5500</v>
      </c>
      <c r="K50" s="110">
        <v>0.018</v>
      </c>
      <c r="L50" s="111">
        <v>0.066</v>
      </c>
      <c r="M50" s="94">
        <v>8600</v>
      </c>
      <c r="N50" s="95">
        <v>7500</v>
      </c>
      <c r="O50" s="40">
        <v>930000</v>
      </c>
    </row>
    <row r="51" spans="2:15" ht="13.5">
      <c r="B51" s="1" t="s">
        <v>16</v>
      </c>
      <c r="C51" s="110">
        <v>0.039</v>
      </c>
      <c r="D51" s="111">
        <v>0.23</v>
      </c>
      <c r="E51" s="94">
        <v>18000</v>
      </c>
      <c r="F51" s="95">
        <v>13000</v>
      </c>
      <c r="G51" s="110">
        <v>0.017</v>
      </c>
      <c r="H51" s="111">
        <v>0.1</v>
      </c>
      <c r="I51" s="94">
        <v>9000</v>
      </c>
      <c r="J51" s="95">
        <v>7000</v>
      </c>
      <c r="K51" s="110">
        <v>0.015</v>
      </c>
      <c r="L51" s="111">
        <v>0.06</v>
      </c>
      <c r="M51" s="94">
        <v>10000</v>
      </c>
      <c r="N51" s="95">
        <v>5000</v>
      </c>
      <c r="O51" s="40">
        <v>930000</v>
      </c>
    </row>
    <row r="52" spans="2:15" ht="13.5">
      <c r="B52" s="1"/>
      <c r="C52" s="110"/>
      <c r="D52" s="111"/>
      <c r="E52" s="94"/>
      <c r="F52" s="95"/>
      <c r="G52" s="110"/>
      <c r="H52" s="111"/>
      <c r="I52" s="94"/>
      <c r="J52" s="95"/>
      <c r="K52" s="110"/>
      <c r="L52" s="111"/>
      <c r="M52" s="94"/>
      <c r="N52" s="95"/>
      <c r="O52" s="40"/>
    </row>
    <row r="53" spans="2:15" ht="13.5">
      <c r="B53" s="1" t="s">
        <v>17</v>
      </c>
      <c r="C53" s="110">
        <f aca="true" t="shared" si="0" ref="C53:N53">AVERAGE(C35:C51)</f>
        <v>0.05652352941176471</v>
      </c>
      <c r="D53" s="111">
        <f t="shared" si="0"/>
        <v>0.17704375</v>
      </c>
      <c r="E53" s="94">
        <f t="shared" si="0"/>
        <v>25135.29411764706</v>
      </c>
      <c r="F53" s="95">
        <f t="shared" si="0"/>
        <v>20400</v>
      </c>
      <c r="G53" s="110">
        <f t="shared" si="0"/>
        <v>0.0198764705882353</v>
      </c>
      <c r="H53" s="111">
        <f t="shared" si="0"/>
        <v>0.0464375</v>
      </c>
      <c r="I53" s="94">
        <f t="shared" si="0"/>
        <v>7794.117647058823</v>
      </c>
      <c r="J53" s="95">
        <f t="shared" si="0"/>
        <v>6394.117647058823</v>
      </c>
      <c r="K53" s="110">
        <f t="shared" si="0"/>
        <v>0.018188235294117647</v>
      </c>
      <c r="L53" s="111">
        <f t="shared" si="0"/>
        <v>0.03408125</v>
      </c>
      <c r="M53" s="94">
        <f t="shared" si="0"/>
        <v>9335.29411764706</v>
      </c>
      <c r="N53" s="95">
        <f t="shared" si="0"/>
        <v>5747.058823529412</v>
      </c>
      <c r="O53" s="40">
        <f>AVERAGE(O35:O51)</f>
        <v>927647.0588235294</v>
      </c>
    </row>
    <row r="54" spans="2:15" ht="13.5">
      <c r="B54" s="19"/>
      <c r="C54" s="19"/>
      <c r="D54" s="19"/>
      <c r="E54" s="19"/>
      <c r="F54" s="19"/>
      <c r="G54" s="19"/>
      <c r="H54" s="19"/>
      <c r="I54" s="19"/>
      <c r="J54" s="19"/>
      <c r="K54" s="19"/>
      <c r="L54" s="19"/>
      <c r="M54" s="19"/>
      <c r="N54" s="19"/>
      <c r="O54" s="20"/>
    </row>
    <row r="55" spans="2:15" ht="13.5">
      <c r="B55" s="19"/>
      <c r="C55" s="19"/>
      <c r="D55" s="19"/>
      <c r="E55" s="19"/>
      <c r="F55" s="19"/>
      <c r="G55" s="19"/>
      <c r="H55" s="19"/>
      <c r="I55" s="19"/>
      <c r="J55" s="19"/>
      <c r="K55" s="19"/>
      <c r="L55" s="19"/>
      <c r="M55" s="19"/>
      <c r="N55" s="19"/>
      <c r="O55" s="20"/>
    </row>
    <row r="56" spans="2:15" ht="13.5">
      <c r="B56" s="19"/>
      <c r="C56" s="19"/>
      <c r="D56" s="19"/>
      <c r="E56" s="19"/>
      <c r="F56" s="19"/>
      <c r="G56" s="19"/>
      <c r="H56" s="19"/>
      <c r="I56" s="19"/>
      <c r="J56" s="19"/>
      <c r="K56" s="19"/>
      <c r="L56" s="19"/>
      <c r="M56" s="19"/>
      <c r="N56" s="19"/>
      <c r="O56" s="20"/>
    </row>
    <row r="57" spans="2:15" ht="13.5">
      <c r="B57" s="19"/>
      <c r="C57" s="19"/>
      <c r="D57" s="19"/>
      <c r="E57" s="19"/>
      <c r="F57" s="19"/>
      <c r="G57" s="19"/>
      <c r="H57" s="19"/>
      <c r="I57" s="19"/>
      <c r="J57" s="19"/>
      <c r="K57" s="19"/>
      <c r="L57" s="19"/>
      <c r="M57" s="19"/>
      <c r="N57" s="19"/>
      <c r="O57" s="20"/>
    </row>
    <row r="58" spans="2:4" ht="13.5">
      <c r="B58" s="349" t="s">
        <v>171</v>
      </c>
      <c r="C58" s="257"/>
      <c r="D58" s="257"/>
    </row>
    <row r="59" spans="2:10" ht="13.5">
      <c r="B59" s="233"/>
      <c r="C59" s="245" t="s">
        <v>162</v>
      </c>
      <c r="D59" s="255"/>
      <c r="E59" s="256"/>
      <c r="F59" s="314" t="s">
        <v>166</v>
      </c>
      <c r="G59" s="272" t="s">
        <v>165</v>
      </c>
      <c r="H59" s="244" t="s">
        <v>170</v>
      </c>
      <c r="I59" s="244"/>
      <c r="J59" s="244"/>
    </row>
    <row r="60" spans="2:10" ht="13.5">
      <c r="B60" s="233"/>
      <c r="C60" s="350" t="s">
        <v>163</v>
      </c>
      <c r="D60" s="256"/>
      <c r="E60" s="21" t="s">
        <v>164</v>
      </c>
      <c r="F60" s="314"/>
      <c r="G60" s="272"/>
      <c r="H60" s="17" t="s">
        <v>167</v>
      </c>
      <c r="I60" s="37" t="s">
        <v>168</v>
      </c>
      <c r="J60" s="43" t="s">
        <v>169</v>
      </c>
    </row>
    <row r="61" spans="2:14" ht="13.5">
      <c r="B61" s="1" t="s">
        <v>0</v>
      </c>
      <c r="C61" s="347">
        <v>5861546688</v>
      </c>
      <c r="D61" s="256"/>
      <c r="E61" s="30">
        <v>112167</v>
      </c>
      <c r="F61" s="30">
        <v>119747</v>
      </c>
      <c r="G61" s="30">
        <f>+F61-E61</f>
        <v>7580</v>
      </c>
      <c r="H61" s="17"/>
      <c r="I61" s="112" t="s">
        <v>301</v>
      </c>
      <c r="J61" s="43"/>
      <c r="L61" s="348" t="s">
        <v>453</v>
      </c>
      <c r="M61" s="348"/>
      <c r="N61" s="348"/>
    </row>
    <row r="62" spans="2:14" ht="13.5">
      <c r="B62" s="1" t="s">
        <v>1</v>
      </c>
      <c r="C62" s="347">
        <v>666699819</v>
      </c>
      <c r="D62" s="256"/>
      <c r="E62" s="30">
        <v>101567</v>
      </c>
      <c r="F62" s="30">
        <v>100227</v>
      </c>
      <c r="G62" s="30">
        <f aca="true" t="shared" si="1" ref="G62:G77">+F62-E62</f>
        <v>-1340</v>
      </c>
      <c r="H62" s="17"/>
      <c r="I62" s="112" t="s">
        <v>314</v>
      </c>
      <c r="J62" s="43"/>
      <c r="L62" s="348"/>
      <c r="M62" s="348"/>
      <c r="N62" s="348"/>
    </row>
    <row r="63" spans="2:14" ht="13.5">
      <c r="B63" s="1" t="s">
        <v>2</v>
      </c>
      <c r="C63" s="347">
        <v>2096704897</v>
      </c>
      <c r="D63" s="256"/>
      <c r="E63" s="30">
        <v>112911</v>
      </c>
      <c r="F63" s="30"/>
      <c r="G63" s="30">
        <f t="shared" si="1"/>
        <v>-112911</v>
      </c>
      <c r="H63" s="17"/>
      <c r="I63" s="112"/>
      <c r="J63" s="43" t="s">
        <v>295</v>
      </c>
      <c r="L63" s="348"/>
      <c r="M63" s="348"/>
      <c r="N63" s="348"/>
    </row>
    <row r="64" spans="2:14" ht="13.5">
      <c r="B64" s="1" t="s">
        <v>3</v>
      </c>
      <c r="C64" s="347">
        <v>906752972</v>
      </c>
      <c r="D64" s="256"/>
      <c r="E64" s="30">
        <v>115790</v>
      </c>
      <c r="F64" s="30">
        <v>93609</v>
      </c>
      <c r="G64" s="30">
        <f t="shared" si="1"/>
        <v>-22181</v>
      </c>
      <c r="H64" s="17"/>
      <c r="I64" s="112" t="s">
        <v>335</v>
      </c>
      <c r="J64" s="43"/>
      <c r="L64" s="348"/>
      <c r="M64" s="348"/>
      <c r="N64" s="348"/>
    </row>
    <row r="65" spans="2:14" ht="13.5">
      <c r="B65" s="1" t="s">
        <v>4</v>
      </c>
      <c r="C65" s="347">
        <v>582474150</v>
      </c>
      <c r="D65" s="256"/>
      <c r="E65" s="30">
        <v>104569</v>
      </c>
      <c r="F65" s="30">
        <v>89173</v>
      </c>
      <c r="G65" s="30">
        <f t="shared" si="1"/>
        <v>-15396</v>
      </c>
      <c r="H65" s="172" t="s">
        <v>365</v>
      </c>
      <c r="I65" s="112"/>
      <c r="J65" s="43"/>
      <c r="L65" s="348"/>
      <c r="M65" s="348"/>
      <c r="N65" s="348"/>
    </row>
    <row r="66" spans="2:14" ht="13.5">
      <c r="B66" s="1" t="s">
        <v>5</v>
      </c>
      <c r="C66" s="347">
        <v>384902374</v>
      </c>
      <c r="D66" s="256"/>
      <c r="E66" s="30">
        <v>111835</v>
      </c>
      <c r="F66" s="30">
        <v>100725</v>
      </c>
      <c r="G66" s="30">
        <f t="shared" si="1"/>
        <v>-11110</v>
      </c>
      <c r="H66" s="17"/>
      <c r="I66" s="112" t="s">
        <v>348</v>
      </c>
      <c r="J66" s="43"/>
      <c r="L66" s="170"/>
      <c r="M66" s="170"/>
      <c r="N66" s="170"/>
    </row>
    <row r="67" spans="2:14" ht="13.5">
      <c r="B67" s="1" t="s">
        <v>6</v>
      </c>
      <c r="C67" s="347">
        <v>1585032000</v>
      </c>
      <c r="D67" s="256"/>
      <c r="E67" s="30">
        <v>107137</v>
      </c>
      <c r="F67" s="30">
        <v>99814</v>
      </c>
      <c r="G67" s="30">
        <f t="shared" si="1"/>
        <v>-7323</v>
      </c>
      <c r="H67" s="17"/>
      <c r="I67" s="112"/>
      <c r="J67" s="43" t="s">
        <v>295</v>
      </c>
      <c r="L67" s="170"/>
      <c r="M67" s="170"/>
      <c r="N67" s="170"/>
    </row>
    <row r="68" spans="2:10" ht="13.5">
      <c r="B68" s="1" t="s">
        <v>7</v>
      </c>
      <c r="C68" s="347">
        <v>1898833297</v>
      </c>
      <c r="D68" s="256"/>
      <c r="E68" s="30">
        <v>107905</v>
      </c>
      <c r="F68" s="30">
        <v>96212</v>
      </c>
      <c r="G68" s="30">
        <f t="shared" si="1"/>
        <v>-11693</v>
      </c>
      <c r="H68" s="17"/>
      <c r="I68" s="112" t="s">
        <v>366</v>
      </c>
      <c r="J68" s="43"/>
    </row>
    <row r="69" spans="2:10" ht="13.5">
      <c r="B69" s="1" t="s">
        <v>8</v>
      </c>
      <c r="C69" s="347">
        <v>529668084</v>
      </c>
      <c r="D69" s="256"/>
      <c r="E69" s="30">
        <v>102952</v>
      </c>
      <c r="F69" s="30">
        <v>93582</v>
      </c>
      <c r="G69" s="30">
        <f t="shared" si="1"/>
        <v>-9370</v>
      </c>
      <c r="H69" s="17"/>
      <c r="I69" s="112" t="s">
        <v>383</v>
      </c>
      <c r="J69" s="43"/>
    </row>
    <row r="70" spans="2:10" ht="13.5">
      <c r="B70" s="1" t="s">
        <v>9</v>
      </c>
      <c r="C70" s="347">
        <v>272762384</v>
      </c>
      <c r="D70" s="256"/>
      <c r="E70" s="30">
        <v>103506</v>
      </c>
      <c r="F70" s="30"/>
      <c r="G70" s="30">
        <f t="shared" si="1"/>
        <v>-103506</v>
      </c>
      <c r="H70" s="17"/>
      <c r="I70" s="112"/>
      <c r="J70" s="43" t="s">
        <v>295</v>
      </c>
    </row>
    <row r="71" spans="2:10" ht="13.5">
      <c r="B71" s="1" t="s">
        <v>10</v>
      </c>
      <c r="C71" s="347"/>
      <c r="D71" s="256"/>
      <c r="E71" s="30"/>
      <c r="F71" s="30"/>
      <c r="G71" s="30">
        <f t="shared" si="1"/>
        <v>0</v>
      </c>
      <c r="H71" s="17" t="s">
        <v>365</v>
      </c>
      <c r="I71" s="112"/>
      <c r="J71" s="43"/>
    </row>
    <row r="72" spans="2:10" ht="13.5">
      <c r="B72" s="1" t="s">
        <v>11</v>
      </c>
      <c r="C72" s="347">
        <v>1576631592</v>
      </c>
      <c r="D72" s="256"/>
      <c r="E72" s="30">
        <v>115120</v>
      </c>
      <c r="F72" s="30"/>
      <c r="G72" s="30">
        <f t="shared" si="1"/>
        <v>-115120</v>
      </c>
      <c r="H72" s="17"/>
      <c r="I72" s="112"/>
      <c r="J72" s="43" t="s">
        <v>295</v>
      </c>
    </row>
    <row r="73" spans="2:10" ht="13.5">
      <c r="B73" s="1" t="s">
        <v>12</v>
      </c>
      <c r="C73" s="347">
        <v>254997668</v>
      </c>
      <c r="D73" s="256"/>
      <c r="E73" s="30">
        <v>103324</v>
      </c>
      <c r="F73" s="30">
        <v>98993</v>
      </c>
      <c r="G73" s="30">
        <f t="shared" si="1"/>
        <v>-4331</v>
      </c>
      <c r="H73" s="17"/>
      <c r="I73" s="112"/>
      <c r="J73" s="43" t="s">
        <v>295</v>
      </c>
    </row>
    <row r="74" spans="2:10" ht="13.5">
      <c r="B74" s="1" t="s">
        <v>13</v>
      </c>
      <c r="C74" s="347">
        <v>401726764</v>
      </c>
      <c r="D74" s="256"/>
      <c r="E74" s="30">
        <v>104892</v>
      </c>
      <c r="F74" s="30">
        <v>96345</v>
      </c>
      <c r="G74" s="30">
        <f t="shared" si="1"/>
        <v>-8547</v>
      </c>
      <c r="H74" s="17"/>
      <c r="I74" s="112"/>
      <c r="J74" s="43" t="s">
        <v>295</v>
      </c>
    </row>
    <row r="75" spans="2:10" ht="13.5">
      <c r="B75" s="1" t="s">
        <v>14</v>
      </c>
      <c r="C75" s="347">
        <v>712070499</v>
      </c>
      <c r="D75" s="256"/>
      <c r="E75" s="30">
        <v>100849</v>
      </c>
      <c r="F75" s="30">
        <v>85888</v>
      </c>
      <c r="G75" s="30">
        <f t="shared" si="1"/>
        <v>-14961</v>
      </c>
      <c r="H75" s="17"/>
      <c r="I75" s="112"/>
      <c r="J75" s="43" t="s">
        <v>295</v>
      </c>
    </row>
    <row r="76" spans="2:10" ht="13.5">
      <c r="B76" s="1" t="s">
        <v>15</v>
      </c>
      <c r="C76" s="347">
        <v>207036616</v>
      </c>
      <c r="D76" s="256"/>
      <c r="E76" s="30">
        <v>99968</v>
      </c>
      <c r="F76" s="30">
        <v>69485</v>
      </c>
      <c r="G76" s="30">
        <f t="shared" si="1"/>
        <v>-30483</v>
      </c>
      <c r="H76" s="17"/>
      <c r="I76" s="112" t="s">
        <v>366</v>
      </c>
      <c r="J76" s="43"/>
    </row>
    <row r="77" spans="2:10" ht="13.5">
      <c r="B77" s="158" t="s">
        <v>16</v>
      </c>
      <c r="C77" s="347">
        <v>236457018</v>
      </c>
      <c r="D77" s="256"/>
      <c r="E77" s="30">
        <v>81460</v>
      </c>
      <c r="F77" s="30">
        <v>76187</v>
      </c>
      <c r="G77" s="30">
        <f t="shared" si="1"/>
        <v>-5273</v>
      </c>
      <c r="H77" s="17"/>
      <c r="I77" s="112"/>
      <c r="J77" s="43" t="s">
        <v>295</v>
      </c>
    </row>
    <row r="78" spans="2:10" ht="13.5">
      <c r="B78" s="1"/>
      <c r="C78" s="347"/>
      <c r="D78" s="263"/>
      <c r="E78" s="30"/>
      <c r="F78" s="30"/>
      <c r="G78" s="30"/>
      <c r="H78" s="17"/>
      <c r="I78" s="112"/>
      <c r="J78" s="43"/>
    </row>
    <row r="79" spans="2:10" ht="13.5">
      <c r="B79" s="1" t="s">
        <v>17</v>
      </c>
      <c r="C79" s="347">
        <f>AVERAGE(C61:C77)</f>
        <v>1135893551.375</v>
      </c>
      <c r="D79" s="256"/>
      <c r="E79" s="30">
        <f>AVERAGE(E61:E77)</f>
        <v>105372</v>
      </c>
      <c r="F79" s="30">
        <f>AVERAGE(F61:F77)</f>
        <v>93845.15384615384</v>
      </c>
      <c r="G79" s="30">
        <f>+F79-E79</f>
        <v>-11526.846153846156</v>
      </c>
      <c r="H79" s="48">
        <f>COUNTA(H61:H77)</f>
        <v>2</v>
      </c>
      <c r="I79" s="62">
        <f>COUNTA(I61:I77)</f>
        <v>7</v>
      </c>
      <c r="J79" s="113">
        <f>COUNTA(J61:J77)</f>
        <v>8</v>
      </c>
    </row>
    <row r="81" ht="13.5">
      <c r="F81" s="135"/>
    </row>
    <row r="89" ht="13.5">
      <c r="B89" t="s">
        <v>172</v>
      </c>
    </row>
    <row r="91" spans="2:15" ht="13.5">
      <c r="B91" s="233"/>
      <c r="C91" s="233"/>
      <c r="D91" s="245" t="s">
        <v>32</v>
      </c>
      <c r="E91" s="288"/>
      <c r="F91" s="288"/>
      <c r="G91" s="292"/>
      <c r="H91" s="245" t="s">
        <v>33</v>
      </c>
      <c r="I91" s="288"/>
      <c r="J91" s="288"/>
      <c r="K91" s="292"/>
      <c r="L91" s="245" t="s">
        <v>34</v>
      </c>
      <c r="M91" s="288"/>
      <c r="N91" s="288"/>
      <c r="O91" s="292"/>
    </row>
    <row r="92" spans="2:15" ht="13.5">
      <c r="B92" s="233"/>
      <c r="C92" s="233"/>
      <c r="D92" s="14" t="s">
        <v>173</v>
      </c>
      <c r="E92" s="24" t="s">
        <v>174</v>
      </c>
      <c r="F92" s="34" t="s">
        <v>80</v>
      </c>
      <c r="G92" s="181" t="s">
        <v>58</v>
      </c>
      <c r="H92" s="179" t="s">
        <v>173</v>
      </c>
      <c r="I92" s="24" t="s">
        <v>174</v>
      </c>
      <c r="J92" s="180" t="s">
        <v>80</v>
      </c>
      <c r="K92" s="181" t="s">
        <v>58</v>
      </c>
      <c r="L92" s="179" t="s">
        <v>173</v>
      </c>
      <c r="M92" s="24" t="s">
        <v>174</v>
      </c>
      <c r="N92" s="180" t="s">
        <v>80</v>
      </c>
      <c r="O92" s="181" t="s">
        <v>58</v>
      </c>
    </row>
    <row r="93" spans="2:15" ht="13.5">
      <c r="B93" s="336" t="s">
        <v>0</v>
      </c>
      <c r="C93" s="52" t="s">
        <v>175</v>
      </c>
      <c r="D93" s="53">
        <v>4682495933</v>
      </c>
      <c r="E93" s="60">
        <v>590868833</v>
      </c>
      <c r="F93" s="57">
        <f>+E93+D93</f>
        <v>5273364766</v>
      </c>
      <c r="G93" s="341">
        <f>+F93+F94</f>
        <v>5753824550</v>
      </c>
      <c r="H93" s="53">
        <v>4898498524</v>
      </c>
      <c r="I93" s="60">
        <v>474946418</v>
      </c>
      <c r="J93" s="57">
        <f aca="true" t="shared" si="2" ref="J93:J126">+I93+H93</f>
        <v>5373444942</v>
      </c>
      <c r="K93" s="341">
        <f>+J93+J94</f>
        <v>5841990599</v>
      </c>
      <c r="L93" s="53">
        <v>4775945726</v>
      </c>
      <c r="M93" s="60">
        <v>340397958</v>
      </c>
      <c r="N93" s="57">
        <f aca="true" t="shared" si="3" ref="N93:N126">+M93+L93</f>
        <v>5116343684</v>
      </c>
      <c r="O93" s="341">
        <f>+N93+N94</f>
        <v>5589109202</v>
      </c>
    </row>
    <row r="94" spans="2:15" ht="13.5">
      <c r="B94" s="336"/>
      <c r="C94" s="50" t="s">
        <v>176</v>
      </c>
      <c r="D94" s="51">
        <v>451420031</v>
      </c>
      <c r="E94" s="61">
        <v>29039753</v>
      </c>
      <c r="F94" s="58">
        <f aca="true" t="shared" si="4" ref="F94:F126">+E94+D94</f>
        <v>480459784</v>
      </c>
      <c r="G94" s="342"/>
      <c r="H94" s="51">
        <v>442884078</v>
      </c>
      <c r="I94" s="61">
        <v>25661579</v>
      </c>
      <c r="J94" s="58">
        <f t="shared" si="2"/>
        <v>468545657</v>
      </c>
      <c r="K94" s="342"/>
      <c r="L94" s="51">
        <v>446348826</v>
      </c>
      <c r="M94" s="61">
        <v>26416692</v>
      </c>
      <c r="N94" s="58">
        <f t="shared" si="3"/>
        <v>472765518</v>
      </c>
      <c r="O94" s="342"/>
    </row>
    <row r="95" spans="2:15" ht="13.5">
      <c r="B95" s="336" t="s">
        <v>1</v>
      </c>
      <c r="C95" s="52" t="s">
        <v>175</v>
      </c>
      <c r="D95" s="53">
        <v>582819259</v>
      </c>
      <c r="E95" s="60">
        <v>107959198</v>
      </c>
      <c r="F95" s="57">
        <f t="shared" si="4"/>
        <v>690778457</v>
      </c>
      <c r="G95" s="341">
        <f>+F95+F96</f>
        <v>728036396</v>
      </c>
      <c r="H95" s="53">
        <v>578686284</v>
      </c>
      <c r="I95" s="60">
        <v>85982076</v>
      </c>
      <c r="J95" s="57">
        <f t="shared" si="2"/>
        <v>664668360</v>
      </c>
      <c r="K95" s="341">
        <f>+J95+J96</f>
        <v>702678929</v>
      </c>
      <c r="L95" s="53">
        <v>563318043</v>
      </c>
      <c r="M95" s="60">
        <v>55506540</v>
      </c>
      <c r="N95" s="57">
        <f t="shared" si="3"/>
        <v>618824583</v>
      </c>
      <c r="O95" s="341">
        <f>+N95+N96</f>
        <v>657332717</v>
      </c>
    </row>
    <row r="96" spans="2:15" ht="13.5">
      <c r="B96" s="336"/>
      <c r="C96" s="50" t="s">
        <v>176</v>
      </c>
      <c r="D96" s="51">
        <v>35006587</v>
      </c>
      <c r="E96" s="61">
        <v>2251352</v>
      </c>
      <c r="F96" s="58">
        <f t="shared" si="4"/>
        <v>37257939</v>
      </c>
      <c r="G96" s="342"/>
      <c r="H96" s="51">
        <v>34976604</v>
      </c>
      <c r="I96" s="61">
        <v>3033965</v>
      </c>
      <c r="J96" s="58">
        <f t="shared" si="2"/>
        <v>38010569</v>
      </c>
      <c r="K96" s="342"/>
      <c r="L96" s="51">
        <v>34339942</v>
      </c>
      <c r="M96" s="61">
        <v>4168192</v>
      </c>
      <c r="N96" s="58">
        <f t="shared" si="3"/>
        <v>38508134</v>
      </c>
      <c r="O96" s="342"/>
    </row>
    <row r="97" spans="2:15" ht="13.5">
      <c r="B97" s="336" t="s">
        <v>2</v>
      </c>
      <c r="C97" s="52" t="s">
        <v>175</v>
      </c>
      <c r="D97" s="53">
        <v>1688886506</v>
      </c>
      <c r="E97" s="60">
        <v>265379611</v>
      </c>
      <c r="F97" s="57">
        <f t="shared" si="4"/>
        <v>1954266117</v>
      </c>
      <c r="G97" s="341">
        <f>+F97+F98</f>
        <v>2061591214</v>
      </c>
      <c r="H97" s="53">
        <v>1643133580</v>
      </c>
      <c r="I97" s="60">
        <v>213024602</v>
      </c>
      <c r="J97" s="57">
        <f t="shared" si="2"/>
        <v>1856158182</v>
      </c>
      <c r="K97" s="341">
        <f>+J97+J98</f>
        <v>1956320898</v>
      </c>
      <c r="L97" s="53">
        <v>1623266035</v>
      </c>
      <c r="M97" s="60">
        <v>148139720</v>
      </c>
      <c r="N97" s="57">
        <f t="shared" si="3"/>
        <v>1771405755</v>
      </c>
      <c r="O97" s="341">
        <f>+N97+N98</f>
        <v>2686449114</v>
      </c>
    </row>
    <row r="98" spans="2:15" ht="13.5">
      <c r="B98" s="336"/>
      <c r="C98" s="50" t="s">
        <v>176</v>
      </c>
      <c r="D98" s="51">
        <v>100336234</v>
      </c>
      <c r="E98" s="61">
        <v>6988863</v>
      </c>
      <c r="F98" s="58">
        <f t="shared" si="4"/>
        <v>107325097</v>
      </c>
      <c r="G98" s="342"/>
      <c r="H98" s="51">
        <v>94100630</v>
      </c>
      <c r="I98" s="61">
        <v>6062086</v>
      </c>
      <c r="J98" s="58">
        <f t="shared" si="2"/>
        <v>100162716</v>
      </c>
      <c r="K98" s="342"/>
      <c r="L98" s="51">
        <v>910314174</v>
      </c>
      <c r="M98" s="61">
        <v>4729185</v>
      </c>
      <c r="N98" s="58">
        <f t="shared" si="3"/>
        <v>915043359</v>
      </c>
      <c r="O98" s="342"/>
    </row>
    <row r="99" spans="2:15" ht="13.5">
      <c r="B99" s="336" t="s">
        <v>3</v>
      </c>
      <c r="C99" s="52" t="s">
        <v>175</v>
      </c>
      <c r="D99" s="53">
        <v>636699187</v>
      </c>
      <c r="E99" s="60">
        <v>109641732</v>
      </c>
      <c r="F99" s="57">
        <f t="shared" si="4"/>
        <v>746340919</v>
      </c>
      <c r="G99" s="341">
        <f>+F99+F100</f>
        <v>806367791</v>
      </c>
      <c r="H99" s="53">
        <v>647034503</v>
      </c>
      <c r="I99" s="60">
        <v>89883020</v>
      </c>
      <c r="J99" s="57">
        <f t="shared" si="2"/>
        <v>736917523</v>
      </c>
      <c r="K99" s="341">
        <f>+J99+J100</f>
        <v>800083096</v>
      </c>
      <c r="L99" s="53">
        <v>642260346</v>
      </c>
      <c r="M99" s="60">
        <v>61586420</v>
      </c>
      <c r="N99" s="57">
        <f t="shared" si="3"/>
        <v>703846766</v>
      </c>
      <c r="O99" s="341">
        <f>+N99+N100</f>
        <v>749923490</v>
      </c>
    </row>
    <row r="100" spans="2:15" ht="13.5">
      <c r="B100" s="336"/>
      <c r="C100" s="50" t="s">
        <v>176</v>
      </c>
      <c r="D100" s="51">
        <v>56295238</v>
      </c>
      <c r="E100" s="61">
        <v>3731634</v>
      </c>
      <c r="F100" s="58">
        <f t="shared" si="4"/>
        <v>60026872</v>
      </c>
      <c r="G100" s="342"/>
      <c r="H100" s="51">
        <v>59267832</v>
      </c>
      <c r="I100" s="61">
        <v>3897741</v>
      </c>
      <c r="J100" s="58">
        <f t="shared" si="2"/>
        <v>63165573</v>
      </c>
      <c r="K100" s="342"/>
      <c r="L100" s="51">
        <v>43253216</v>
      </c>
      <c r="M100" s="61">
        <v>2823508</v>
      </c>
      <c r="N100" s="58">
        <f t="shared" si="3"/>
        <v>46076724</v>
      </c>
      <c r="O100" s="342"/>
    </row>
    <row r="101" spans="2:15" ht="13.5">
      <c r="B101" s="336" t="s">
        <v>4</v>
      </c>
      <c r="C101" s="52" t="s">
        <v>175</v>
      </c>
      <c r="D101" s="53">
        <v>445846928</v>
      </c>
      <c r="E101" s="60">
        <v>91581050</v>
      </c>
      <c r="F101" s="57">
        <f t="shared" si="4"/>
        <v>537427978</v>
      </c>
      <c r="G101" s="341">
        <f>+F101+F102</f>
        <v>558547757</v>
      </c>
      <c r="H101" s="53">
        <v>456839640</v>
      </c>
      <c r="I101" s="60">
        <v>81448396</v>
      </c>
      <c r="J101" s="57">
        <f t="shared" si="2"/>
        <v>538288036</v>
      </c>
      <c r="K101" s="341">
        <f>+J101+J102</f>
        <v>559701948</v>
      </c>
      <c r="L101" s="53">
        <v>446465556</v>
      </c>
      <c r="M101" s="60">
        <v>55864228</v>
      </c>
      <c r="N101" s="57">
        <f t="shared" si="3"/>
        <v>502329784</v>
      </c>
      <c r="O101" s="341">
        <f>+N101+N102</f>
        <v>519634527</v>
      </c>
    </row>
    <row r="102" spans="2:15" ht="13.5">
      <c r="B102" s="336"/>
      <c r="C102" s="50" t="s">
        <v>176</v>
      </c>
      <c r="D102" s="51">
        <v>18519149</v>
      </c>
      <c r="E102" s="61">
        <v>2600630</v>
      </c>
      <c r="F102" s="58">
        <f t="shared" si="4"/>
        <v>21119779</v>
      </c>
      <c r="G102" s="342"/>
      <c r="H102" s="51">
        <v>18889968</v>
      </c>
      <c r="I102" s="61">
        <v>2523944</v>
      </c>
      <c r="J102" s="58">
        <f t="shared" si="2"/>
        <v>21413912</v>
      </c>
      <c r="K102" s="342"/>
      <c r="L102" s="51">
        <v>15506135</v>
      </c>
      <c r="M102" s="61">
        <v>1798608</v>
      </c>
      <c r="N102" s="58">
        <f t="shared" si="3"/>
        <v>17304743</v>
      </c>
      <c r="O102" s="342"/>
    </row>
    <row r="103" spans="2:15" ht="13.5">
      <c r="B103" s="336" t="s">
        <v>5</v>
      </c>
      <c r="C103" s="52" t="s">
        <v>175</v>
      </c>
      <c r="D103" s="53">
        <v>295932198</v>
      </c>
      <c r="E103" s="60">
        <v>39471852</v>
      </c>
      <c r="F103" s="57">
        <f t="shared" si="4"/>
        <v>335404050</v>
      </c>
      <c r="G103" s="341">
        <f>+F103+F104</f>
        <v>351967000</v>
      </c>
      <c r="H103" s="53">
        <v>295192004</v>
      </c>
      <c r="I103" s="60">
        <v>32058602</v>
      </c>
      <c r="J103" s="57">
        <f t="shared" si="2"/>
        <v>327250606</v>
      </c>
      <c r="K103" s="341">
        <f>+J103+J104</f>
        <v>343402630</v>
      </c>
      <c r="L103" s="53">
        <v>327257405</v>
      </c>
      <c r="M103" s="60">
        <v>21427445</v>
      </c>
      <c r="N103" s="57">
        <f t="shared" si="3"/>
        <v>348684850</v>
      </c>
      <c r="O103" s="341">
        <f>+N103+N104</f>
        <v>365347395</v>
      </c>
    </row>
    <row r="104" spans="2:15" ht="13.5">
      <c r="B104" s="336"/>
      <c r="C104" s="50" t="s">
        <v>176</v>
      </c>
      <c r="D104" s="51">
        <v>15473042</v>
      </c>
      <c r="E104" s="61">
        <v>1089908</v>
      </c>
      <c r="F104" s="58">
        <f t="shared" si="4"/>
        <v>16562950</v>
      </c>
      <c r="G104" s="342"/>
      <c r="H104" s="51">
        <v>14482894</v>
      </c>
      <c r="I104" s="61">
        <v>1669130</v>
      </c>
      <c r="J104" s="58">
        <f t="shared" si="2"/>
        <v>16152024</v>
      </c>
      <c r="K104" s="342"/>
      <c r="L104" s="51">
        <v>15773608</v>
      </c>
      <c r="M104" s="61">
        <v>888937</v>
      </c>
      <c r="N104" s="58">
        <f t="shared" si="3"/>
        <v>16662545</v>
      </c>
      <c r="O104" s="342"/>
    </row>
    <row r="105" spans="2:15" ht="13.5">
      <c r="B105" s="336" t="s">
        <v>6</v>
      </c>
      <c r="C105" s="52" t="s">
        <v>175</v>
      </c>
      <c r="D105" s="53">
        <v>1308219</v>
      </c>
      <c r="E105" s="60">
        <v>158128</v>
      </c>
      <c r="F105" s="57">
        <f t="shared" si="4"/>
        <v>1466347</v>
      </c>
      <c r="G105" s="341">
        <f>+F105+F106</f>
        <v>1608335</v>
      </c>
      <c r="H105" s="53">
        <v>1288568</v>
      </c>
      <c r="I105" s="60">
        <v>119933</v>
      </c>
      <c r="J105" s="57">
        <f t="shared" si="2"/>
        <v>1408501</v>
      </c>
      <c r="K105" s="341">
        <f>+J105+J106</f>
        <v>1501224</v>
      </c>
      <c r="L105" s="53">
        <v>1327162</v>
      </c>
      <c r="M105" s="60">
        <v>91871</v>
      </c>
      <c r="N105" s="57">
        <f t="shared" si="3"/>
        <v>1419033</v>
      </c>
      <c r="O105" s="341">
        <f>+N105+N106</f>
        <v>1509279</v>
      </c>
    </row>
    <row r="106" spans="2:15" ht="13.5">
      <c r="B106" s="336"/>
      <c r="C106" s="50" t="s">
        <v>176</v>
      </c>
      <c r="D106" s="51">
        <v>83365</v>
      </c>
      <c r="E106" s="61">
        <v>58623</v>
      </c>
      <c r="F106" s="58">
        <f t="shared" si="4"/>
        <v>141988</v>
      </c>
      <c r="G106" s="342"/>
      <c r="H106" s="51">
        <v>87873</v>
      </c>
      <c r="I106" s="61">
        <v>4850</v>
      </c>
      <c r="J106" s="58">
        <f t="shared" si="2"/>
        <v>92723</v>
      </c>
      <c r="K106" s="342"/>
      <c r="L106" s="51">
        <v>85691</v>
      </c>
      <c r="M106" s="61">
        <v>4555</v>
      </c>
      <c r="N106" s="58">
        <f t="shared" si="3"/>
        <v>90246</v>
      </c>
      <c r="O106" s="342"/>
    </row>
    <row r="107" spans="2:15" ht="13.5">
      <c r="B107" s="336" t="s">
        <v>7</v>
      </c>
      <c r="C107" s="52" t="s">
        <v>175</v>
      </c>
      <c r="D107" s="53">
        <v>1275947777</v>
      </c>
      <c r="E107" s="60">
        <v>194556130</v>
      </c>
      <c r="F107" s="57">
        <f t="shared" si="4"/>
        <v>1470503907</v>
      </c>
      <c r="G107" s="341">
        <f>+F107+F108</f>
        <v>1558554543</v>
      </c>
      <c r="H107" s="53">
        <v>1266778311</v>
      </c>
      <c r="I107" s="60">
        <v>152403435</v>
      </c>
      <c r="J107" s="57">
        <f t="shared" si="2"/>
        <v>1419181746</v>
      </c>
      <c r="K107" s="341">
        <f>+J107+J108</f>
        <v>1509707337</v>
      </c>
      <c r="L107" s="53">
        <v>1255420558</v>
      </c>
      <c r="M107" s="60">
        <v>105106381</v>
      </c>
      <c r="N107" s="57">
        <f t="shared" si="3"/>
        <v>1360526939</v>
      </c>
      <c r="O107" s="341">
        <f>+N107+N108</f>
        <v>1451710956</v>
      </c>
    </row>
    <row r="108" spans="2:15" ht="13.5">
      <c r="B108" s="336"/>
      <c r="C108" s="50" t="s">
        <v>176</v>
      </c>
      <c r="D108" s="51">
        <v>81497305</v>
      </c>
      <c r="E108" s="61">
        <v>6553331</v>
      </c>
      <c r="F108" s="58">
        <f t="shared" si="4"/>
        <v>88050636</v>
      </c>
      <c r="G108" s="342"/>
      <c r="H108" s="51">
        <v>82783657</v>
      </c>
      <c r="I108" s="61">
        <v>7741934</v>
      </c>
      <c r="J108" s="58">
        <f t="shared" si="2"/>
        <v>90525591</v>
      </c>
      <c r="K108" s="342"/>
      <c r="L108" s="51">
        <v>83677969</v>
      </c>
      <c r="M108" s="61">
        <v>7506048</v>
      </c>
      <c r="N108" s="58">
        <f t="shared" si="3"/>
        <v>91184017</v>
      </c>
      <c r="O108" s="342"/>
    </row>
    <row r="109" spans="2:15" ht="13.5">
      <c r="B109" s="336" t="s">
        <v>8</v>
      </c>
      <c r="C109" s="52" t="s">
        <v>175</v>
      </c>
      <c r="D109" s="53">
        <v>393439894</v>
      </c>
      <c r="E109" s="60">
        <v>47593607</v>
      </c>
      <c r="F109" s="57">
        <f t="shared" si="4"/>
        <v>441033501</v>
      </c>
      <c r="G109" s="341">
        <f>+F109+F110</f>
        <v>464199373</v>
      </c>
      <c r="H109" s="53">
        <v>415814624</v>
      </c>
      <c r="I109" s="60">
        <v>45503806</v>
      </c>
      <c r="J109" s="57">
        <f t="shared" si="2"/>
        <v>461318430</v>
      </c>
      <c r="K109" s="341">
        <f>+J109+J110</f>
        <v>496240946</v>
      </c>
      <c r="L109" s="53">
        <v>408983164</v>
      </c>
      <c r="M109" s="60">
        <v>32347180</v>
      </c>
      <c r="N109" s="57">
        <f t="shared" si="3"/>
        <v>441330344</v>
      </c>
      <c r="O109" s="341">
        <f>+N109+N110</f>
        <v>470023692</v>
      </c>
    </row>
    <row r="110" spans="2:15" ht="13.5">
      <c r="B110" s="336"/>
      <c r="C110" s="50" t="s">
        <v>176</v>
      </c>
      <c r="D110" s="51">
        <v>21337540</v>
      </c>
      <c r="E110" s="61">
        <v>1828332</v>
      </c>
      <c r="F110" s="58">
        <f t="shared" si="4"/>
        <v>23165872</v>
      </c>
      <c r="G110" s="342"/>
      <c r="H110" s="51">
        <v>31020841</v>
      </c>
      <c r="I110" s="61">
        <v>3901675</v>
      </c>
      <c r="J110" s="58">
        <f t="shared" si="2"/>
        <v>34922516</v>
      </c>
      <c r="K110" s="342"/>
      <c r="L110" s="51">
        <v>26292549</v>
      </c>
      <c r="M110" s="61">
        <v>2400799</v>
      </c>
      <c r="N110" s="58">
        <f t="shared" si="3"/>
        <v>28693348</v>
      </c>
      <c r="O110" s="342"/>
    </row>
    <row r="111" spans="2:15" ht="13.5">
      <c r="B111" s="336" t="s">
        <v>9</v>
      </c>
      <c r="C111" s="52" t="s">
        <v>175</v>
      </c>
      <c r="D111" s="53">
        <v>191435147</v>
      </c>
      <c r="E111" s="60">
        <v>36573553</v>
      </c>
      <c r="F111" s="57">
        <f t="shared" si="4"/>
        <v>228008700</v>
      </c>
      <c r="G111" s="341">
        <f>+F111+F112</f>
        <v>237580205</v>
      </c>
      <c r="H111" s="53">
        <v>192630820</v>
      </c>
      <c r="I111" s="60">
        <v>29781880</v>
      </c>
      <c r="J111" s="57">
        <f t="shared" si="2"/>
        <v>222412700</v>
      </c>
      <c r="K111" s="341">
        <f>+J111+J112</f>
        <v>231665036</v>
      </c>
      <c r="L111" s="53">
        <v>196972843</v>
      </c>
      <c r="M111" s="60">
        <v>18366157</v>
      </c>
      <c r="N111" s="57">
        <f t="shared" si="3"/>
        <v>215339000</v>
      </c>
      <c r="O111" s="341">
        <f>+N111+N112</f>
        <v>223144201</v>
      </c>
    </row>
    <row r="112" spans="2:15" ht="13.5">
      <c r="B112" s="336"/>
      <c r="C112" s="50" t="s">
        <v>176</v>
      </c>
      <c r="D112" s="51">
        <v>9037213</v>
      </c>
      <c r="E112" s="61">
        <v>534292</v>
      </c>
      <c r="F112" s="58">
        <f t="shared" si="4"/>
        <v>9571505</v>
      </c>
      <c r="G112" s="342"/>
      <c r="H112" s="51">
        <v>8505398</v>
      </c>
      <c r="I112" s="61">
        <v>746938</v>
      </c>
      <c r="J112" s="58">
        <f t="shared" si="2"/>
        <v>9252336</v>
      </c>
      <c r="K112" s="342"/>
      <c r="L112" s="51">
        <v>7128162</v>
      </c>
      <c r="M112" s="61">
        <v>677039</v>
      </c>
      <c r="N112" s="58">
        <f t="shared" si="3"/>
        <v>7805201</v>
      </c>
      <c r="O112" s="342"/>
    </row>
    <row r="113" spans="2:15" ht="13.5">
      <c r="B113" s="336" t="s">
        <v>10</v>
      </c>
      <c r="C113" s="52" t="s">
        <v>175</v>
      </c>
      <c r="D113" s="53">
        <v>39988832</v>
      </c>
      <c r="E113" s="60">
        <v>5765273</v>
      </c>
      <c r="F113" s="57">
        <f t="shared" si="4"/>
        <v>45754105</v>
      </c>
      <c r="G113" s="341">
        <f>+F113+F114</f>
        <v>47419132</v>
      </c>
      <c r="H113" s="53">
        <v>37195317</v>
      </c>
      <c r="I113" s="60">
        <v>5564983</v>
      </c>
      <c r="J113" s="57">
        <f t="shared" si="2"/>
        <v>42760300</v>
      </c>
      <c r="K113" s="341">
        <f>+J113+J114</f>
        <v>43388966</v>
      </c>
      <c r="L113" s="53">
        <v>37362809</v>
      </c>
      <c r="M113" s="60">
        <v>2797491</v>
      </c>
      <c r="N113" s="57">
        <f t="shared" si="3"/>
        <v>40160300</v>
      </c>
      <c r="O113" s="341">
        <f>+N113+N114</f>
        <v>40797500</v>
      </c>
    </row>
    <row r="114" spans="2:15" ht="13.5">
      <c r="B114" s="336"/>
      <c r="C114" s="50" t="s">
        <v>176</v>
      </c>
      <c r="D114" s="51">
        <v>1599832</v>
      </c>
      <c r="E114" s="61">
        <v>65195</v>
      </c>
      <c r="F114" s="58">
        <f t="shared" si="4"/>
        <v>1665027</v>
      </c>
      <c r="G114" s="342"/>
      <c r="H114" s="51">
        <v>551279</v>
      </c>
      <c r="I114" s="61">
        <v>77387</v>
      </c>
      <c r="J114" s="58">
        <f t="shared" si="2"/>
        <v>628666</v>
      </c>
      <c r="K114" s="342"/>
      <c r="L114" s="51">
        <v>490100</v>
      </c>
      <c r="M114" s="61">
        <v>147100</v>
      </c>
      <c r="N114" s="58">
        <f t="shared" si="3"/>
        <v>637200</v>
      </c>
      <c r="O114" s="342"/>
    </row>
    <row r="115" spans="2:15" ht="13.5">
      <c r="B115" s="336" t="s">
        <v>11</v>
      </c>
      <c r="C115" s="52" t="s">
        <v>175</v>
      </c>
      <c r="D115" s="53">
        <v>1155246372</v>
      </c>
      <c r="E115" s="60">
        <v>155543270</v>
      </c>
      <c r="F115" s="57">
        <f t="shared" si="4"/>
        <v>1310789642</v>
      </c>
      <c r="G115" s="341">
        <f>+F115+F116</f>
        <v>1494244996</v>
      </c>
      <c r="H115" s="53">
        <v>1130480121</v>
      </c>
      <c r="I115" s="60">
        <v>127132262</v>
      </c>
      <c r="J115" s="57">
        <f t="shared" si="2"/>
        <v>1257612383</v>
      </c>
      <c r="K115" s="341">
        <f>+J115+J116</f>
        <v>1406711548</v>
      </c>
      <c r="L115" s="53">
        <v>1143544075</v>
      </c>
      <c r="M115" s="60">
        <v>85312440</v>
      </c>
      <c r="N115" s="57">
        <f t="shared" si="3"/>
        <v>1228856515</v>
      </c>
      <c r="O115" s="341">
        <f>+N115+N116</f>
        <v>1387964004</v>
      </c>
    </row>
    <row r="116" spans="2:15" ht="13.5">
      <c r="B116" s="336"/>
      <c r="C116" s="50" t="s">
        <v>176</v>
      </c>
      <c r="D116" s="51">
        <v>170966761</v>
      </c>
      <c r="E116" s="61">
        <v>12488593</v>
      </c>
      <c r="F116" s="58">
        <f t="shared" si="4"/>
        <v>183455354</v>
      </c>
      <c r="G116" s="342"/>
      <c r="H116" s="51">
        <v>133537895</v>
      </c>
      <c r="I116" s="61">
        <v>15561270</v>
      </c>
      <c r="J116" s="58">
        <f t="shared" si="2"/>
        <v>149099165</v>
      </c>
      <c r="K116" s="342"/>
      <c r="L116" s="51">
        <v>146510462</v>
      </c>
      <c r="M116" s="61">
        <v>12597027</v>
      </c>
      <c r="N116" s="58">
        <f t="shared" si="3"/>
        <v>159107489</v>
      </c>
      <c r="O116" s="342"/>
    </row>
    <row r="117" spans="2:15" ht="13.5">
      <c r="B117" s="336" t="s">
        <v>12</v>
      </c>
      <c r="C117" s="138" t="s">
        <v>175</v>
      </c>
      <c r="D117" s="154">
        <v>221214842</v>
      </c>
      <c r="E117" s="155">
        <v>30787344</v>
      </c>
      <c r="F117" s="156">
        <f t="shared" si="4"/>
        <v>252002186</v>
      </c>
      <c r="G117" s="341">
        <f>+F117+F118</f>
        <v>263228099</v>
      </c>
      <c r="H117" s="154">
        <v>220707302</v>
      </c>
      <c r="I117" s="155">
        <v>24868753</v>
      </c>
      <c r="J117" s="156">
        <f t="shared" si="2"/>
        <v>245576055</v>
      </c>
      <c r="K117" s="341">
        <f>+J117+J118</f>
        <v>258050720</v>
      </c>
      <c r="L117" s="154">
        <v>217298382</v>
      </c>
      <c r="M117" s="155">
        <v>17629814</v>
      </c>
      <c r="N117" s="156">
        <f t="shared" si="3"/>
        <v>234928196</v>
      </c>
      <c r="O117" s="341">
        <f>+N117+N118</f>
        <v>246063865</v>
      </c>
    </row>
    <row r="118" spans="2:15" ht="13.5">
      <c r="B118" s="336"/>
      <c r="C118" s="50" t="s">
        <v>176</v>
      </c>
      <c r="D118" s="51">
        <v>10212972</v>
      </c>
      <c r="E118" s="61">
        <v>1012941</v>
      </c>
      <c r="F118" s="58">
        <f t="shared" si="4"/>
        <v>11225913</v>
      </c>
      <c r="G118" s="342"/>
      <c r="H118" s="51">
        <v>12107568</v>
      </c>
      <c r="I118" s="61">
        <v>367097</v>
      </c>
      <c r="J118" s="58">
        <f t="shared" si="2"/>
        <v>12474665</v>
      </c>
      <c r="K118" s="342"/>
      <c r="L118" s="51">
        <v>10623189</v>
      </c>
      <c r="M118" s="61">
        <v>512480</v>
      </c>
      <c r="N118" s="58">
        <f t="shared" si="3"/>
        <v>11135669</v>
      </c>
      <c r="O118" s="342"/>
    </row>
    <row r="119" spans="2:15" ht="13.5">
      <c r="B119" s="336" t="s">
        <v>13</v>
      </c>
      <c r="C119" s="52" t="s">
        <v>175</v>
      </c>
      <c r="D119" s="53">
        <v>357327277</v>
      </c>
      <c r="E119" s="60">
        <v>48217623</v>
      </c>
      <c r="F119" s="57">
        <f t="shared" si="4"/>
        <v>405544900</v>
      </c>
      <c r="G119" s="341">
        <f>+F119+F120</f>
        <v>415406781</v>
      </c>
      <c r="H119" s="53">
        <v>350989005</v>
      </c>
      <c r="I119" s="60">
        <v>35041995</v>
      </c>
      <c r="J119" s="57">
        <f t="shared" si="2"/>
        <v>386031000</v>
      </c>
      <c r="K119" s="341">
        <f>+J119+J120</f>
        <v>395600330</v>
      </c>
      <c r="L119" s="53">
        <v>342152097</v>
      </c>
      <c r="M119" s="60">
        <v>22792908</v>
      </c>
      <c r="N119" s="57">
        <f t="shared" si="3"/>
        <v>364945005</v>
      </c>
      <c r="O119" s="341">
        <f>+N119+N120</f>
        <v>372015955</v>
      </c>
    </row>
    <row r="120" spans="2:15" ht="13.5">
      <c r="B120" s="336"/>
      <c r="C120" s="50" t="s">
        <v>176</v>
      </c>
      <c r="D120" s="51">
        <v>9715179</v>
      </c>
      <c r="E120" s="61">
        <v>146702</v>
      </c>
      <c r="F120" s="58">
        <f t="shared" si="4"/>
        <v>9861881</v>
      </c>
      <c r="G120" s="342"/>
      <c r="H120" s="51">
        <v>9199934</v>
      </c>
      <c r="I120" s="61">
        <v>369396</v>
      </c>
      <c r="J120" s="58">
        <f t="shared" si="2"/>
        <v>9569330</v>
      </c>
      <c r="K120" s="342"/>
      <c r="L120" s="51">
        <v>6686583</v>
      </c>
      <c r="M120" s="61">
        <v>384367</v>
      </c>
      <c r="N120" s="58">
        <f t="shared" si="3"/>
        <v>7070950</v>
      </c>
      <c r="O120" s="342"/>
    </row>
    <row r="121" spans="2:15" ht="13.5">
      <c r="B121" s="336" t="s">
        <v>14</v>
      </c>
      <c r="C121" s="52" t="s">
        <v>175</v>
      </c>
      <c r="D121" s="53">
        <v>559127777</v>
      </c>
      <c r="E121" s="60">
        <v>49033883</v>
      </c>
      <c r="F121" s="57">
        <f t="shared" si="4"/>
        <v>608161660</v>
      </c>
      <c r="G121" s="341">
        <f>+F121+F122</f>
        <v>693710985</v>
      </c>
      <c r="H121" s="53">
        <v>561968289</v>
      </c>
      <c r="I121" s="60">
        <v>45718878</v>
      </c>
      <c r="J121" s="57">
        <f t="shared" si="2"/>
        <v>607687167</v>
      </c>
      <c r="K121" s="341">
        <f>+J121+J122</f>
        <v>676539436</v>
      </c>
      <c r="L121" s="53">
        <v>557052030</v>
      </c>
      <c r="M121" s="60">
        <v>43654270</v>
      </c>
      <c r="N121" s="57">
        <f t="shared" si="3"/>
        <v>600706300</v>
      </c>
      <c r="O121" s="341">
        <f>+N121+N122</f>
        <v>641897892</v>
      </c>
    </row>
    <row r="122" spans="2:15" ht="13.5">
      <c r="B122" s="336"/>
      <c r="C122" s="50" t="s">
        <v>176</v>
      </c>
      <c r="D122" s="51">
        <v>82252866</v>
      </c>
      <c r="E122" s="61">
        <v>3296459</v>
      </c>
      <c r="F122" s="58">
        <f t="shared" si="4"/>
        <v>85549325</v>
      </c>
      <c r="G122" s="342"/>
      <c r="H122" s="51">
        <v>64644811</v>
      </c>
      <c r="I122" s="61">
        <v>4207458</v>
      </c>
      <c r="J122" s="58">
        <f t="shared" si="2"/>
        <v>68852269</v>
      </c>
      <c r="K122" s="342"/>
      <c r="L122" s="51">
        <v>39494158</v>
      </c>
      <c r="M122" s="61">
        <v>1697434</v>
      </c>
      <c r="N122" s="58">
        <f t="shared" si="3"/>
        <v>41191592</v>
      </c>
      <c r="O122" s="342"/>
    </row>
    <row r="123" spans="2:15" ht="13.5">
      <c r="B123" s="336" t="s">
        <v>15</v>
      </c>
      <c r="C123" s="52" t="s">
        <v>175</v>
      </c>
      <c r="D123" s="53">
        <v>117931074</v>
      </c>
      <c r="E123" s="60">
        <v>17312786</v>
      </c>
      <c r="F123" s="57">
        <f t="shared" si="4"/>
        <v>135243860</v>
      </c>
      <c r="G123" s="341">
        <f>+F123+F124</f>
        <v>139521099</v>
      </c>
      <c r="H123" s="53">
        <v>115490242</v>
      </c>
      <c r="I123" s="60">
        <v>14156958</v>
      </c>
      <c r="J123" s="57">
        <f t="shared" si="2"/>
        <v>129647200</v>
      </c>
      <c r="K123" s="341">
        <f>+J123+J124</f>
        <v>133035367</v>
      </c>
      <c r="L123" s="53">
        <v>119752115</v>
      </c>
      <c r="M123" s="60">
        <v>10601752</v>
      </c>
      <c r="N123" s="57">
        <f t="shared" si="3"/>
        <v>130353867</v>
      </c>
      <c r="O123" s="341">
        <f>+N123+N124</f>
        <v>132623967</v>
      </c>
    </row>
    <row r="124" spans="2:15" ht="13.5">
      <c r="B124" s="336"/>
      <c r="C124" s="50" t="s">
        <v>176</v>
      </c>
      <c r="D124" s="51">
        <v>4172986</v>
      </c>
      <c r="E124" s="61">
        <v>104253</v>
      </c>
      <c r="F124" s="58">
        <f t="shared" si="4"/>
        <v>4277239</v>
      </c>
      <c r="G124" s="342"/>
      <c r="H124" s="51">
        <v>3310986</v>
      </c>
      <c r="I124" s="61">
        <v>77181</v>
      </c>
      <c r="J124" s="58">
        <f t="shared" si="2"/>
        <v>3388167</v>
      </c>
      <c r="K124" s="342"/>
      <c r="L124" s="51">
        <v>2162086</v>
      </c>
      <c r="M124" s="61">
        <v>108014</v>
      </c>
      <c r="N124" s="58">
        <f t="shared" si="3"/>
        <v>2270100</v>
      </c>
      <c r="O124" s="342"/>
    </row>
    <row r="125" spans="2:15" ht="13.5">
      <c r="B125" s="336" t="s">
        <v>16</v>
      </c>
      <c r="C125" s="52" t="s">
        <v>175</v>
      </c>
      <c r="D125" s="53">
        <v>201898832</v>
      </c>
      <c r="E125" s="60">
        <v>26112260</v>
      </c>
      <c r="F125" s="57">
        <f t="shared" si="4"/>
        <v>228011092</v>
      </c>
      <c r="G125" s="341">
        <f>+F125+F126</f>
        <v>239048459</v>
      </c>
      <c r="H125" s="53">
        <v>195491047</v>
      </c>
      <c r="I125" s="60">
        <v>23204593</v>
      </c>
      <c r="J125" s="57">
        <f t="shared" si="2"/>
        <v>218695640</v>
      </c>
      <c r="K125" s="341">
        <f>+J125+J126</f>
        <v>226553717</v>
      </c>
      <c r="L125" s="53">
        <v>194113331</v>
      </c>
      <c r="M125" s="60">
        <v>15064739</v>
      </c>
      <c r="N125" s="57">
        <f t="shared" si="3"/>
        <v>209178070</v>
      </c>
      <c r="O125" s="341">
        <f>+N125+N126</f>
        <v>217875423</v>
      </c>
    </row>
    <row r="126" spans="2:15" ht="13.5">
      <c r="B126" s="336"/>
      <c r="C126" s="50" t="s">
        <v>176</v>
      </c>
      <c r="D126" s="51">
        <v>10549033</v>
      </c>
      <c r="E126" s="61">
        <v>488334</v>
      </c>
      <c r="F126" s="58">
        <f t="shared" si="4"/>
        <v>11037367</v>
      </c>
      <c r="G126" s="342"/>
      <c r="H126" s="51">
        <v>7691416</v>
      </c>
      <c r="I126" s="61">
        <v>166661</v>
      </c>
      <c r="J126" s="58">
        <f t="shared" si="2"/>
        <v>7858077</v>
      </c>
      <c r="K126" s="342"/>
      <c r="L126" s="51">
        <v>8482762</v>
      </c>
      <c r="M126" s="61">
        <v>214591</v>
      </c>
      <c r="N126" s="58">
        <f t="shared" si="3"/>
        <v>8697353</v>
      </c>
      <c r="O126" s="342"/>
    </row>
    <row r="127" spans="2:15" ht="13.5">
      <c r="B127" s="47"/>
      <c r="C127" s="3"/>
      <c r="D127" s="48"/>
      <c r="E127" s="62"/>
      <c r="F127" s="59"/>
      <c r="G127" s="49"/>
      <c r="H127" s="48"/>
      <c r="I127" s="62"/>
      <c r="J127" s="59"/>
      <c r="K127" s="49"/>
      <c r="L127" s="48"/>
      <c r="M127" s="62"/>
      <c r="N127" s="59"/>
      <c r="O127" s="49"/>
    </row>
    <row r="128" spans="2:15" ht="13.5">
      <c r="B128" s="336" t="s">
        <v>17</v>
      </c>
      <c r="C128" s="52" t="s">
        <v>175</v>
      </c>
      <c r="D128" s="53">
        <f>+D125+D123+D121+D119+D117+D115+D113+D111+D109+D107+D105+D103+D101+D99+D97+D95+D93</f>
        <v>12847546054</v>
      </c>
      <c r="E128" s="60">
        <f aca="true" t="shared" si="5" ref="E128:M128">+E125+E123+E121+E119+E117+E115+E113+E111+E109+E107+E105+E103+E101+E99+E97+E95+E93</f>
        <v>1816556133</v>
      </c>
      <c r="F128" s="57">
        <f>+F125+F123+F121+F119+F117+F115+F113+F111+F109+F107+F105+F103+F101+F99+F97+F95+F93</f>
        <v>14664102187</v>
      </c>
      <c r="G128" s="341">
        <f>SUM(G93:G126)</f>
        <v>15814856715</v>
      </c>
      <c r="H128" s="53">
        <f t="shared" si="5"/>
        <v>13008218181</v>
      </c>
      <c r="I128" s="60">
        <f t="shared" si="5"/>
        <v>1480840590</v>
      </c>
      <c r="J128" s="57">
        <f>+J125+J123+J121+J119+J117+J115+J113+J111+J109+J107+J105+J103+J101+J99+J97+J95+J93</f>
        <v>14489058771</v>
      </c>
      <c r="K128" s="341">
        <f>SUM(K93:K126)</f>
        <v>15583172727</v>
      </c>
      <c r="L128" s="53">
        <f t="shared" si="5"/>
        <v>12852491677</v>
      </c>
      <c r="M128" s="60">
        <f t="shared" si="5"/>
        <v>1036687314</v>
      </c>
      <c r="N128" s="57">
        <f>+N125+N123+N121+N119+N117+N115+N113+N111+N109+N107+N105+N103+N101+N99+N97+N95+N93</f>
        <v>13889178991</v>
      </c>
      <c r="O128" s="341">
        <f>SUM(O93:O126)</f>
        <v>15753423179</v>
      </c>
    </row>
    <row r="129" spans="2:15" ht="13.5">
      <c r="B129" s="336"/>
      <c r="C129" s="54" t="s">
        <v>176</v>
      </c>
      <c r="D129" s="51">
        <f aca="true" t="shared" si="6" ref="D129:M129">+D126+D124+D122+D120+D118+D116+D114+D112+D110+D108+D106+D104+D102+D100+D98+D96+D94</f>
        <v>1078475333</v>
      </c>
      <c r="E129" s="61">
        <f t="shared" si="6"/>
        <v>72279195</v>
      </c>
      <c r="F129" s="58">
        <f>+F126+F124+F122+F120+F118+F116+F114+F112+F110+F108+F106+F104+F102+F100+F98+F96+F94</f>
        <v>1150754528</v>
      </c>
      <c r="G129" s="342"/>
      <c r="H129" s="51">
        <f t="shared" si="6"/>
        <v>1018043664</v>
      </c>
      <c r="I129" s="61">
        <f t="shared" si="6"/>
        <v>76070292</v>
      </c>
      <c r="J129" s="58">
        <f>+J126+J124+J122+J120+J118+J116+J114+J112+J110+J108+J106+J104+J102+J100+J98+J96+J94</f>
        <v>1094113956</v>
      </c>
      <c r="K129" s="342"/>
      <c r="L129" s="51">
        <f t="shared" si="6"/>
        <v>1797169612</v>
      </c>
      <c r="M129" s="61">
        <f t="shared" si="6"/>
        <v>67074576</v>
      </c>
      <c r="N129" s="58">
        <f>+N126+N124+N122+N120+N118+N116+N114+N112+N110+N108+N106+N104+N102+N100+N98+N96+N94</f>
        <v>1864244188</v>
      </c>
      <c r="O129" s="342"/>
    </row>
    <row r="130" spans="2:15" ht="13.5">
      <c r="B130" s="103"/>
      <c r="C130" s="19"/>
      <c r="D130" s="55"/>
      <c r="E130" s="55"/>
      <c r="F130" s="55"/>
      <c r="G130" s="103"/>
      <c r="H130" s="55"/>
      <c r="I130" s="55"/>
      <c r="J130" s="55"/>
      <c r="K130" s="103"/>
      <c r="L130" s="55"/>
      <c r="M130" s="55"/>
      <c r="N130" s="55"/>
      <c r="O130" s="103"/>
    </row>
    <row r="131" spans="2:15" ht="13.5">
      <c r="B131" s="103"/>
      <c r="C131" s="19"/>
      <c r="D131" s="55"/>
      <c r="E131" s="55"/>
      <c r="F131" s="55"/>
      <c r="G131" s="103"/>
      <c r="H131" s="55"/>
      <c r="I131" s="55"/>
      <c r="J131" s="55"/>
      <c r="K131" s="103"/>
      <c r="L131" s="55"/>
      <c r="M131" s="55"/>
      <c r="N131" s="55"/>
      <c r="O131" s="103"/>
    </row>
    <row r="132" spans="2:15" ht="13.5">
      <c r="B132" s="103"/>
      <c r="C132" s="19"/>
      <c r="D132" s="55"/>
      <c r="E132" s="55"/>
      <c r="F132" s="55"/>
      <c r="G132" s="103"/>
      <c r="H132" s="55"/>
      <c r="I132" s="55"/>
      <c r="J132" s="55"/>
      <c r="K132" s="103"/>
      <c r="L132" s="55"/>
      <c r="M132" s="55"/>
      <c r="N132" s="55"/>
      <c r="O132" s="103"/>
    </row>
    <row r="134" spans="2:11" ht="13.5">
      <c r="B134" s="233"/>
      <c r="C134" s="233"/>
      <c r="D134" s="245" t="s">
        <v>35</v>
      </c>
      <c r="E134" s="288"/>
      <c r="F134" s="288"/>
      <c r="G134" s="292"/>
      <c r="H134" s="245" t="s">
        <v>36</v>
      </c>
      <c r="I134" s="288"/>
      <c r="J134" s="288"/>
      <c r="K134" s="292"/>
    </row>
    <row r="135" spans="2:11" ht="13.5">
      <c r="B135" s="233"/>
      <c r="C135" s="233"/>
      <c r="D135" s="179" t="s">
        <v>173</v>
      </c>
      <c r="E135" s="24" t="s">
        <v>174</v>
      </c>
      <c r="F135" s="180" t="s">
        <v>80</v>
      </c>
      <c r="G135" s="181" t="s">
        <v>58</v>
      </c>
      <c r="H135" s="14" t="s">
        <v>173</v>
      </c>
      <c r="I135" s="24" t="s">
        <v>174</v>
      </c>
      <c r="J135" s="34" t="s">
        <v>80</v>
      </c>
      <c r="K135" s="15" t="s">
        <v>58</v>
      </c>
    </row>
    <row r="136" spans="2:11" ht="13.5">
      <c r="B136" s="336" t="s">
        <v>0</v>
      </c>
      <c r="C136" s="52" t="s">
        <v>175</v>
      </c>
      <c r="D136" s="53">
        <v>4890068171</v>
      </c>
      <c r="E136" s="60">
        <v>200140826</v>
      </c>
      <c r="F136" s="57">
        <f aca="true" t="shared" si="7" ref="F136:F169">+E136+D136</f>
        <v>5090208997</v>
      </c>
      <c r="G136" s="341">
        <f>+F136+F137</f>
        <v>5564945025</v>
      </c>
      <c r="H136" s="53">
        <v>4790127854</v>
      </c>
      <c r="I136" s="60">
        <v>119056332</v>
      </c>
      <c r="J136" s="57">
        <f aca="true" t="shared" si="8" ref="J136:J169">+I136+H136</f>
        <v>4909184186</v>
      </c>
      <c r="K136" s="346">
        <f>+J136+J137</f>
        <v>5412097340</v>
      </c>
    </row>
    <row r="137" spans="2:11" ht="13.5">
      <c r="B137" s="336"/>
      <c r="C137" s="50" t="s">
        <v>176</v>
      </c>
      <c r="D137" s="51">
        <v>444784186</v>
      </c>
      <c r="E137" s="61">
        <v>29951842</v>
      </c>
      <c r="F137" s="58">
        <f t="shared" si="7"/>
        <v>474736028</v>
      </c>
      <c r="G137" s="342"/>
      <c r="H137" s="51">
        <v>481818818</v>
      </c>
      <c r="I137" s="61">
        <v>21094336</v>
      </c>
      <c r="J137" s="58">
        <f t="shared" si="8"/>
        <v>502913154</v>
      </c>
      <c r="K137" s="344"/>
    </row>
    <row r="138" spans="2:11" ht="13.5">
      <c r="B138" s="336" t="s">
        <v>1</v>
      </c>
      <c r="C138" s="52" t="s">
        <v>175</v>
      </c>
      <c r="D138" s="53">
        <v>576477142</v>
      </c>
      <c r="E138" s="60">
        <v>32819135</v>
      </c>
      <c r="F138" s="57">
        <f t="shared" si="7"/>
        <v>609296277</v>
      </c>
      <c r="G138" s="341">
        <f>+F138+F139</f>
        <v>649649321</v>
      </c>
      <c r="H138" s="53">
        <v>583337220</v>
      </c>
      <c r="I138" s="60">
        <v>16534389</v>
      </c>
      <c r="J138" s="57">
        <f t="shared" si="8"/>
        <v>599871609</v>
      </c>
      <c r="K138" s="343">
        <f>+J138+J139</f>
        <v>632541763</v>
      </c>
    </row>
    <row r="139" spans="2:11" ht="13.5">
      <c r="B139" s="336"/>
      <c r="C139" s="50" t="s">
        <v>176</v>
      </c>
      <c r="D139" s="51">
        <v>37957739</v>
      </c>
      <c r="E139" s="61">
        <v>2395305</v>
      </c>
      <c r="F139" s="58">
        <f t="shared" si="7"/>
        <v>40353044</v>
      </c>
      <c r="G139" s="342"/>
      <c r="H139" s="51">
        <v>30694477</v>
      </c>
      <c r="I139" s="61">
        <v>1975677</v>
      </c>
      <c r="J139" s="58">
        <f t="shared" si="8"/>
        <v>32670154</v>
      </c>
      <c r="K139" s="344"/>
    </row>
    <row r="140" spans="2:11" ht="13.5">
      <c r="B140" s="336" t="s">
        <v>2</v>
      </c>
      <c r="C140" s="52" t="s">
        <v>175</v>
      </c>
      <c r="D140" s="53">
        <v>1684772288</v>
      </c>
      <c r="E140" s="60">
        <v>86680213</v>
      </c>
      <c r="F140" s="57">
        <f t="shared" si="7"/>
        <v>1771452501</v>
      </c>
      <c r="G140" s="341">
        <f>+F140+F141</f>
        <v>1869420533</v>
      </c>
      <c r="H140" s="53">
        <v>1660541521</v>
      </c>
      <c r="I140" s="60">
        <v>44800692</v>
      </c>
      <c r="J140" s="57">
        <f t="shared" si="8"/>
        <v>1705342213</v>
      </c>
      <c r="K140" s="343">
        <f>+J140+J141</f>
        <v>1807044955</v>
      </c>
    </row>
    <row r="141" spans="2:11" ht="13.5">
      <c r="B141" s="336"/>
      <c r="C141" s="50" t="s">
        <v>176</v>
      </c>
      <c r="D141" s="51">
        <v>94489386</v>
      </c>
      <c r="E141" s="61">
        <v>3478646</v>
      </c>
      <c r="F141" s="58">
        <f t="shared" si="7"/>
        <v>97968032</v>
      </c>
      <c r="G141" s="342"/>
      <c r="H141" s="51">
        <v>96914949</v>
      </c>
      <c r="I141" s="61">
        <v>4787793</v>
      </c>
      <c r="J141" s="58">
        <f t="shared" si="8"/>
        <v>101702742</v>
      </c>
      <c r="K141" s="344"/>
    </row>
    <row r="142" spans="2:11" ht="13.5">
      <c r="B142" s="336" t="s">
        <v>3</v>
      </c>
      <c r="C142" s="52" t="s">
        <v>175</v>
      </c>
      <c r="D142" s="53">
        <v>643394210</v>
      </c>
      <c r="E142" s="60">
        <v>39950313</v>
      </c>
      <c r="F142" s="57">
        <f t="shared" si="7"/>
        <v>683344523</v>
      </c>
      <c r="G142" s="341">
        <f>+F142+F143</f>
        <v>715451303</v>
      </c>
      <c r="H142" s="53">
        <v>646482724</v>
      </c>
      <c r="I142" s="60">
        <v>19795962</v>
      </c>
      <c r="J142" s="57">
        <f t="shared" si="8"/>
        <v>666278686</v>
      </c>
      <c r="K142" s="343">
        <f>+J142+J143</f>
        <v>692765514</v>
      </c>
    </row>
    <row r="143" spans="2:11" ht="13.5">
      <c r="B143" s="336"/>
      <c r="C143" s="50" t="s">
        <v>176</v>
      </c>
      <c r="D143" s="51">
        <v>30859978</v>
      </c>
      <c r="E143" s="61">
        <v>1246802</v>
      </c>
      <c r="F143" s="58">
        <f t="shared" si="7"/>
        <v>32106780</v>
      </c>
      <c r="G143" s="342"/>
      <c r="H143" s="51">
        <v>26175067</v>
      </c>
      <c r="I143" s="61">
        <v>311761</v>
      </c>
      <c r="J143" s="58">
        <f t="shared" si="8"/>
        <v>26486828</v>
      </c>
      <c r="K143" s="344"/>
    </row>
    <row r="144" spans="2:11" ht="13.5">
      <c r="B144" s="336" t="s">
        <v>4</v>
      </c>
      <c r="C144" s="52" t="s">
        <v>175</v>
      </c>
      <c r="D144" s="53">
        <v>462099063</v>
      </c>
      <c r="E144" s="60">
        <v>35255940</v>
      </c>
      <c r="F144" s="57">
        <f t="shared" si="7"/>
        <v>497355003</v>
      </c>
      <c r="G144" s="341">
        <f>+F144+F145</f>
        <v>510970087</v>
      </c>
      <c r="H144" s="53">
        <v>472837926</v>
      </c>
      <c r="I144" s="60">
        <v>15940983</v>
      </c>
      <c r="J144" s="57">
        <f t="shared" si="8"/>
        <v>488778909</v>
      </c>
      <c r="K144" s="343">
        <f>+J144+J145</f>
        <v>500601551</v>
      </c>
    </row>
    <row r="145" spans="2:11" ht="13.5">
      <c r="B145" s="336"/>
      <c r="C145" s="50" t="s">
        <v>176</v>
      </c>
      <c r="D145" s="51">
        <v>12870131</v>
      </c>
      <c r="E145" s="61">
        <v>744953</v>
      </c>
      <c r="F145" s="58">
        <f t="shared" si="7"/>
        <v>13615084</v>
      </c>
      <c r="G145" s="342"/>
      <c r="H145" s="51">
        <v>11500102</v>
      </c>
      <c r="I145" s="61">
        <v>322540</v>
      </c>
      <c r="J145" s="58">
        <f t="shared" si="8"/>
        <v>11822642</v>
      </c>
      <c r="K145" s="344"/>
    </row>
    <row r="146" spans="2:11" ht="13.5">
      <c r="B146" s="336" t="s">
        <v>5</v>
      </c>
      <c r="C146" s="52" t="s">
        <v>175</v>
      </c>
      <c r="D146" s="53">
        <v>313570857</v>
      </c>
      <c r="E146" s="60">
        <v>15945341</v>
      </c>
      <c r="F146" s="57">
        <f t="shared" si="7"/>
        <v>329516198</v>
      </c>
      <c r="G146" s="341">
        <f>+F146+F147</f>
        <v>345853521</v>
      </c>
      <c r="H146" s="53">
        <v>340160876</v>
      </c>
      <c r="I146" s="60">
        <v>11163699</v>
      </c>
      <c r="J146" s="57">
        <f t="shared" si="8"/>
        <v>351324575</v>
      </c>
      <c r="K146" s="343">
        <f>+J146+J147</f>
        <v>363215508</v>
      </c>
    </row>
    <row r="147" spans="2:11" ht="13.5">
      <c r="B147" s="336"/>
      <c r="C147" s="50" t="s">
        <v>176</v>
      </c>
      <c r="D147" s="51">
        <v>15390230</v>
      </c>
      <c r="E147" s="61">
        <v>947093</v>
      </c>
      <c r="F147" s="58">
        <f t="shared" si="7"/>
        <v>16337323</v>
      </c>
      <c r="G147" s="342"/>
      <c r="H147" s="51">
        <v>11151216</v>
      </c>
      <c r="I147" s="61">
        <v>739717</v>
      </c>
      <c r="J147" s="58">
        <f t="shared" si="8"/>
        <v>11890933</v>
      </c>
      <c r="K147" s="344"/>
    </row>
    <row r="148" spans="2:11" ht="13.5">
      <c r="B148" s="336" t="s">
        <v>6</v>
      </c>
      <c r="C148" s="52" t="s">
        <v>175</v>
      </c>
      <c r="D148" s="53">
        <v>1336851</v>
      </c>
      <c r="E148" s="60">
        <v>52928</v>
      </c>
      <c r="F148" s="57">
        <f t="shared" si="7"/>
        <v>1389779</v>
      </c>
      <c r="G148" s="341">
        <f>+F148+F149</f>
        <v>1489014</v>
      </c>
      <c r="H148" s="53">
        <v>1313853</v>
      </c>
      <c r="I148" s="60">
        <v>27904</v>
      </c>
      <c r="J148" s="57">
        <f t="shared" si="8"/>
        <v>1341757</v>
      </c>
      <c r="K148" s="343">
        <f>+J148+J149</f>
        <v>1443192</v>
      </c>
    </row>
    <row r="149" spans="2:11" ht="13.5">
      <c r="B149" s="336"/>
      <c r="C149" s="50" t="s">
        <v>176</v>
      </c>
      <c r="D149" s="51">
        <v>94571</v>
      </c>
      <c r="E149" s="61">
        <v>4664</v>
      </c>
      <c r="F149" s="58">
        <f t="shared" si="7"/>
        <v>99235</v>
      </c>
      <c r="G149" s="342"/>
      <c r="H149" s="51">
        <v>98058</v>
      </c>
      <c r="I149" s="61">
        <v>3377</v>
      </c>
      <c r="J149" s="58">
        <f t="shared" si="8"/>
        <v>101435</v>
      </c>
      <c r="K149" s="344"/>
    </row>
    <row r="150" spans="2:11" ht="13.5">
      <c r="B150" s="336" t="s">
        <v>7</v>
      </c>
      <c r="C150" s="52" t="s">
        <v>175</v>
      </c>
      <c r="D150" s="53">
        <v>1382925238</v>
      </c>
      <c r="E150" s="60">
        <v>68622841</v>
      </c>
      <c r="F150" s="57">
        <f t="shared" si="7"/>
        <v>1451548079</v>
      </c>
      <c r="G150" s="341">
        <f>+F150+F151</f>
        <v>1553882474</v>
      </c>
      <c r="H150" s="53">
        <v>1358850776</v>
      </c>
      <c r="I150" s="60">
        <v>31320196</v>
      </c>
      <c r="J150" s="57">
        <f t="shared" si="8"/>
        <v>1390170972</v>
      </c>
      <c r="K150" s="343">
        <f>+J150+J151</f>
        <v>1502787281</v>
      </c>
    </row>
    <row r="151" spans="2:11" ht="13.5">
      <c r="B151" s="336"/>
      <c r="C151" s="50" t="s">
        <v>176</v>
      </c>
      <c r="D151" s="51">
        <v>96285434</v>
      </c>
      <c r="E151" s="61">
        <v>6048961</v>
      </c>
      <c r="F151" s="58">
        <f t="shared" si="7"/>
        <v>102334395</v>
      </c>
      <c r="G151" s="342"/>
      <c r="H151" s="51">
        <v>105700373</v>
      </c>
      <c r="I151" s="61">
        <v>6915936</v>
      </c>
      <c r="J151" s="58">
        <f t="shared" si="8"/>
        <v>112616309</v>
      </c>
      <c r="K151" s="344"/>
    </row>
    <row r="152" spans="2:11" ht="13.5">
      <c r="B152" s="336" t="s">
        <v>8</v>
      </c>
      <c r="C152" s="52" t="s">
        <v>175</v>
      </c>
      <c r="D152" s="53">
        <v>429389807</v>
      </c>
      <c r="E152" s="60">
        <v>22839842</v>
      </c>
      <c r="F152" s="57">
        <f t="shared" si="7"/>
        <v>452229649</v>
      </c>
      <c r="G152" s="341">
        <f>+F152+F153</f>
        <v>477597739</v>
      </c>
      <c r="H152" s="53">
        <v>418268830</v>
      </c>
      <c r="I152" s="60">
        <v>13892804</v>
      </c>
      <c r="J152" s="57">
        <f t="shared" si="8"/>
        <v>432161634</v>
      </c>
      <c r="K152" s="343">
        <f>+J152+J153</f>
        <v>459061098</v>
      </c>
    </row>
    <row r="153" spans="2:11" ht="13.5">
      <c r="B153" s="336"/>
      <c r="C153" s="50" t="s">
        <v>176</v>
      </c>
      <c r="D153" s="51">
        <v>24404749</v>
      </c>
      <c r="E153" s="61">
        <v>963341</v>
      </c>
      <c r="F153" s="58">
        <f t="shared" si="7"/>
        <v>25368090</v>
      </c>
      <c r="G153" s="342"/>
      <c r="H153" s="51">
        <v>26029388</v>
      </c>
      <c r="I153" s="61">
        <v>870076</v>
      </c>
      <c r="J153" s="58">
        <f t="shared" si="8"/>
        <v>26899464</v>
      </c>
      <c r="K153" s="344"/>
    </row>
    <row r="154" spans="2:11" ht="13.5">
      <c r="B154" s="336" t="s">
        <v>9</v>
      </c>
      <c r="C154" s="52" t="s">
        <v>175</v>
      </c>
      <c r="D154" s="53">
        <v>205773169</v>
      </c>
      <c r="E154" s="60">
        <v>10744551</v>
      </c>
      <c r="F154" s="57">
        <f t="shared" si="7"/>
        <v>216517720</v>
      </c>
      <c r="G154" s="341">
        <f>+F154+F155</f>
        <v>225185488</v>
      </c>
      <c r="H154" s="53">
        <v>198836838</v>
      </c>
      <c r="I154" s="60">
        <v>6672962</v>
      </c>
      <c r="J154" s="57">
        <f t="shared" si="8"/>
        <v>205509800</v>
      </c>
      <c r="K154" s="343">
        <f>+J154+J155</f>
        <v>214646740</v>
      </c>
    </row>
    <row r="155" spans="2:11" ht="13.5">
      <c r="B155" s="336"/>
      <c r="C155" s="50" t="s">
        <v>176</v>
      </c>
      <c r="D155" s="51">
        <v>8559599</v>
      </c>
      <c r="E155" s="61">
        <v>108169</v>
      </c>
      <c r="F155" s="58">
        <f t="shared" si="7"/>
        <v>8667768</v>
      </c>
      <c r="G155" s="342"/>
      <c r="H155" s="51">
        <v>8906114</v>
      </c>
      <c r="I155" s="61">
        <v>230826</v>
      </c>
      <c r="J155" s="58">
        <f t="shared" si="8"/>
        <v>9136940</v>
      </c>
      <c r="K155" s="344"/>
    </row>
    <row r="156" spans="2:11" ht="13.5">
      <c r="B156" s="336" t="s">
        <v>10</v>
      </c>
      <c r="C156" s="52" t="s">
        <v>175</v>
      </c>
      <c r="D156" s="53">
        <v>39965944</v>
      </c>
      <c r="E156" s="60">
        <v>1206356</v>
      </c>
      <c r="F156" s="57">
        <f t="shared" si="7"/>
        <v>41172300</v>
      </c>
      <c r="G156" s="341">
        <f>+F156+F157</f>
        <v>41722597</v>
      </c>
      <c r="H156" s="53">
        <v>38388400</v>
      </c>
      <c r="I156" s="60">
        <v>313200</v>
      </c>
      <c r="J156" s="57">
        <f t="shared" si="8"/>
        <v>38701600</v>
      </c>
      <c r="K156" s="343">
        <f>+J156+J157</f>
        <v>39224370</v>
      </c>
    </row>
    <row r="157" spans="2:11" ht="13.5">
      <c r="B157" s="336"/>
      <c r="C157" s="50" t="s">
        <v>176</v>
      </c>
      <c r="D157" s="51">
        <v>540455</v>
      </c>
      <c r="E157" s="61">
        <v>9842</v>
      </c>
      <c r="F157" s="58">
        <f t="shared" si="7"/>
        <v>550297</v>
      </c>
      <c r="G157" s="342"/>
      <c r="H157" s="51">
        <v>515709</v>
      </c>
      <c r="I157" s="61">
        <v>7061</v>
      </c>
      <c r="J157" s="58">
        <f t="shared" si="8"/>
        <v>522770</v>
      </c>
      <c r="K157" s="344"/>
    </row>
    <row r="158" spans="2:11" ht="13.5">
      <c r="B158" s="336" t="s">
        <v>11</v>
      </c>
      <c r="C158" s="52" t="s">
        <v>175</v>
      </c>
      <c r="D158" s="53">
        <v>1110674442</v>
      </c>
      <c r="E158" s="60">
        <v>51313855</v>
      </c>
      <c r="F158" s="57">
        <f t="shared" si="7"/>
        <v>1161988297</v>
      </c>
      <c r="G158" s="341">
        <f>+F158+F159</f>
        <v>1316972253</v>
      </c>
      <c r="H158" s="53">
        <v>1077732855</v>
      </c>
      <c r="I158" s="60">
        <v>21956544</v>
      </c>
      <c r="J158" s="57">
        <f t="shared" si="8"/>
        <v>1099689399</v>
      </c>
      <c r="K158" s="343">
        <f>+J158+J159</f>
        <v>1248777937</v>
      </c>
    </row>
    <row r="159" spans="2:11" ht="13.5">
      <c r="B159" s="336"/>
      <c r="C159" s="50" t="s">
        <v>176</v>
      </c>
      <c r="D159" s="51">
        <v>148120407</v>
      </c>
      <c r="E159" s="61">
        <v>6863549</v>
      </c>
      <c r="F159" s="58">
        <f t="shared" si="7"/>
        <v>154983956</v>
      </c>
      <c r="G159" s="342"/>
      <c r="H159" s="51">
        <v>138370765</v>
      </c>
      <c r="I159" s="61">
        <v>10717773</v>
      </c>
      <c r="J159" s="58">
        <f t="shared" si="8"/>
        <v>149088538</v>
      </c>
      <c r="K159" s="344"/>
    </row>
    <row r="160" spans="2:11" ht="13.5">
      <c r="B160" s="336" t="s">
        <v>12</v>
      </c>
      <c r="C160" s="52" t="s">
        <v>175</v>
      </c>
      <c r="D160" s="53">
        <v>216720555</v>
      </c>
      <c r="E160" s="60">
        <v>10960373</v>
      </c>
      <c r="F160" s="157">
        <f t="shared" si="7"/>
        <v>227680928</v>
      </c>
      <c r="G160" s="341">
        <f>+F160+F161</f>
        <v>236761736</v>
      </c>
      <c r="H160" s="53">
        <v>213900626</v>
      </c>
      <c r="I160" s="60">
        <v>3968552</v>
      </c>
      <c r="J160" s="157">
        <f t="shared" si="8"/>
        <v>217869178</v>
      </c>
      <c r="K160" s="343">
        <f>+J160+J161</f>
        <v>227250435</v>
      </c>
    </row>
    <row r="161" spans="2:11" ht="13.5">
      <c r="B161" s="336"/>
      <c r="C161" s="50" t="s">
        <v>176</v>
      </c>
      <c r="D161" s="51">
        <v>8817565</v>
      </c>
      <c r="E161" s="61">
        <v>263243</v>
      </c>
      <c r="F161" s="58">
        <f t="shared" si="7"/>
        <v>9080808</v>
      </c>
      <c r="G161" s="342"/>
      <c r="H161" s="51">
        <v>8913064</v>
      </c>
      <c r="I161" s="61">
        <v>468193</v>
      </c>
      <c r="J161" s="58">
        <f t="shared" si="8"/>
        <v>9381257</v>
      </c>
      <c r="K161" s="344"/>
    </row>
    <row r="162" spans="2:11" ht="13.5">
      <c r="B162" s="336" t="s">
        <v>13</v>
      </c>
      <c r="C162" s="52" t="s">
        <v>175</v>
      </c>
      <c r="D162" s="53">
        <v>327106858</v>
      </c>
      <c r="E162" s="60">
        <v>13963342</v>
      </c>
      <c r="F162" s="57">
        <f t="shared" si="7"/>
        <v>341070200</v>
      </c>
      <c r="G162" s="341">
        <f>+F162+F163</f>
        <v>348062175</v>
      </c>
      <c r="H162" s="53">
        <v>320423054</v>
      </c>
      <c r="I162" s="60">
        <v>7164646</v>
      </c>
      <c r="J162" s="57">
        <f t="shared" si="8"/>
        <v>327587700</v>
      </c>
      <c r="K162" s="343">
        <f>+J162+J163</f>
        <v>336393420</v>
      </c>
    </row>
    <row r="163" spans="2:11" ht="13.5">
      <c r="B163" s="336"/>
      <c r="C163" s="50" t="s">
        <v>176</v>
      </c>
      <c r="D163" s="51">
        <v>6875261</v>
      </c>
      <c r="E163" s="61">
        <v>116714</v>
      </c>
      <c r="F163" s="58">
        <f t="shared" si="7"/>
        <v>6991975</v>
      </c>
      <c r="G163" s="342"/>
      <c r="H163" s="51">
        <v>8733846</v>
      </c>
      <c r="I163" s="61">
        <v>71874</v>
      </c>
      <c r="J163" s="58">
        <f t="shared" si="8"/>
        <v>8805720</v>
      </c>
      <c r="K163" s="344"/>
    </row>
    <row r="164" spans="2:11" ht="13.5">
      <c r="B164" s="336" t="s">
        <v>14</v>
      </c>
      <c r="C164" s="52" t="s">
        <v>175</v>
      </c>
      <c r="D164" s="53">
        <v>553624485</v>
      </c>
      <c r="E164" s="60">
        <v>25113885</v>
      </c>
      <c r="F164" s="57">
        <f t="shared" si="7"/>
        <v>578738370</v>
      </c>
      <c r="G164" s="341">
        <f>+F164+F165</f>
        <v>622534147</v>
      </c>
      <c r="H164" s="53">
        <v>541655474</v>
      </c>
      <c r="I164" s="60">
        <v>13805212</v>
      </c>
      <c r="J164" s="57">
        <f t="shared" si="8"/>
        <v>555460686</v>
      </c>
      <c r="K164" s="343">
        <f>+J164+J165</f>
        <v>606220422</v>
      </c>
    </row>
    <row r="165" spans="2:11" ht="13.5">
      <c r="B165" s="336"/>
      <c r="C165" s="50" t="s">
        <v>176</v>
      </c>
      <c r="D165" s="51">
        <v>42398594</v>
      </c>
      <c r="E165" s="61">
        <v>1397183</v>
      </c>
      <c r="F165" s="58">
        <f t="shared" si="7"/>
        <v>43795777</v>
      </c>
      <c r="G165" s="342"/>
      <c r="H165" s="51">
        <v>49955750</v>
      </c>
      <c r="I165" s="61">
        <v>803986</v>
      </c>
      <c r="J165" s="58">
        <f t="shared" si="8"/>
        <v>50759736</v>
      </c>
      <c r="K165" s="344"/>
    </row>
    <row r="166" spans="2:11" ht="13.5">
      <c r="B166" s="336" t="s">
        <v>15</v>
      </c>
      <c r="C166" s="52" t="s">
        <v>175</v>
      </c>
      <c r="D166" s="53">
        <v>119542524</v>
      </c>
      <c r="E166" s="60">
        <v>6118076</v>
      </c>
      <c r="F166" s="57">
        <f t="shared" si="7"/>
        <v>125660600</v>
      </c>
      <c r="G166" s="341">
        <f>+F166+F167</f>
        <v>128560403</v>
      </c>
      <c r="H166" s="53">
        <v>116018187</v>
      </c>
      <c r="I166" s="60">
        <v>3210113</v>
      </c>
      <c r="J166" s="57">
        <f t="shared" si="8"/>
        <v>119228300</v>
      </c>
      <c r="K166" s="343">
        <f>+J166+J167</f>
        <v>121421171</v>
      </c>
    </row>
    <row r="167" spans="2:11" ht="13.5">
      <c r="B167" s="336"/>
      <c r="C167" s="50" t="s">
        <v>176</v>
      </c>
      <c r="D167" s="51">
        <v>2856789</v>
      </c>
      <c r="E167" s="61">
        <v>43014</v>
      </c>
      <c r="F167" s="58">
        <f t="shared" si="7"/>
        <v>2899803</v>
      </c>
      <c r="G167" s="342"/>
      <c r="H167" s="51">
        <v>2190773</v>
      </c>
      <c r="I167" s="61">
        <v>2098</v>
      </c>
      <c r="J167" s="58">
        <f t="shared" si="8"/>
        <v>2192871</v>
      </c>
      <c r="K167" s="344"/>
    </row>
    <row r="168" spans="2:11" ht="13.5">
      <c r="B168" s="336" t="s">
        <v>16</v>
      </c>
      <c r="C168" s="52" t="s">
        <v>175</v>
      </c>
      <c r="D168" s="53">
        <v>184613834</v>
      </c>
      <c r="E168" s="60">
        <v>10764866</v>
      </c>
      <c r="F168" s="57">
        <f t="shared" si="7"/>
        <v>195378700</v>
      </c>
      <c r="G168" s="341">
        <f>+F168+F169</f>
        <v>203621230</v>
      </c>
      <c r="H168" s="53">
        <v>184773331</v>
      </c>
      <c r="I168" s="60">
        <v>5272147</v>
      </c>
      <c r="J168" s="57">
        <f t="shared" si="8"/>
        <v>190045478</v>
      </c>
      <c r="K168" s="343">
        <f>+J168+J169</f>
        <v>197335156</v>
      </c>
    </row>
    <row r="169" spans="2:11" ht="13.5">
      <c r="B169" s="336"/>
      <c r="C169" s="50" t="s">
        <v>176</v>
      </c>
      <c r="D169" s="51">
        <v>8112915</v>
      </c>
      <c r="E169" s="61">
        <v>129615</v>
      </c>
      <c r="F169" s="58">
        <f t="shared" si="7"/>
        <v>8242530</v>
      </c>
      <c r="G169" s="342"/>
      <c r="H169" s="51">
        <v>6847864</v>
      </c>
      <c r="I169" s="61">
        <v>441814</v>
      </c>
      <c r="J169" s="58">
        <f t="shared" si="8"/>
        <v>7289678</v>
      </c>
      <c r="K169" s="345"/>
    </row>
    <row r="170" spans="2:11" ht="13.5">
      <c r="B170" s="47"/>
      <c r="C170" s="3"/>
      <c r="D170" s="48"/>
      <c r="E170" s="62"/>
      <c r="F170" s="59"/>
      <c r="G170" s="49"/>
      <c r="H170" s="48"/>
      <c r="I170" s="62"/>
      <c r="J170" s="59"/>
      <c r="K170" s="63"/>
    </row>
    <row r="171" spans="2:11" ht="13.5">
      <c r="B171" s="336" t="s">
        <v>17</v>
      </c>
      <c r="C171" s="52" t="s">
        <v>175</v>
      </c>
      <c r="D171" s="53">
        <f aca="true" t="shared" si="9" ref="D171:F172">+D168+D166+D164+D162+D160+D158+D156+D154+D152+D150+D148+D146+D144+D142+D140+D138+D136</f>
        <v>13142055438</v>
      </c>
      <c r="E171" s="60">
        <f t="shared" si="9"/>
        <v>632492683</v>
      </c>
      <c r="F171" s="57">
        <f t="shared" si="9"/>
        <v>13774548121</v>
      </c>
      <c r="G171" s="341">
        <f>SUM(G136:G169)</f>
        <v>14812679046</v>
      </c>
      <c r="H171" s="53">
        <f aca="true" t="shared" si="10" ref="H171:J172">+H168+H166+H164+H162+H160+H158+H156+H154+H152+H150+H148+H146+H144+H142+H140+H138+H136</f>
        <v>12963650345</v>
      </c>
      <c r="I171" s="60">
        <f t="shared" si="10"/>
        <v>334896337</v>
      </c>
      <c r="J171" s="57">
        <f t="shared" si="10"/>
        <v>13298546682</v>
      </c>
      <c r="K171" s="341">
        <f>SUM(K136:K169)</f>
        <v>14362827853</v>
      </c>
    </row>
    <row r="172" spans="2:11" ht="13.5">
      <c r="B172" s="336"/>
      <c r="C172" s="54" t="s">
        <v>176</v>
      </c>
      <c r="D172" s="51">
        <f t="shared" si="9"/>
        <v>983417989</v>
      </c>
      <c r="E172" s="61">
        <f t="shared" si="9"/>
        <v>54712936</v>
      </c>
      <c r="F172" s="58">
        <f t="shared" si="9"/>
        <v>1038130925</v>
      </c>
      <c r="G172" s="342"/>
      <c r="H172" s="51">
        <f t="shared" si="10"/>
        <v>1014516333</v>
      </c>
      <c r="I172" s="61">
        <f t="shared" si="10"/>
        <v>49764838</v>
      </c>
      <c r="J172" s="58">
        <f t="shared" si="10"/>
        <v>1064281171</v>
      </c>
      <c r="K172" s="342"/>
    </row>
    <row r="175" spans="2:3" ht="13.5">
      <c r="B175" s="257" t="s">
        <v>177</v>
      </c>
      <c r="C175" s="257"/>
    </row>
    <row r="176" spans="2:15" ht="13.5">
      <c r="B176" s="233"/>
      <c r="C176" s="233"/>
      <c r="D176" s="245" t="s">
        <v>33</v>
      </c>
      <c r="E176" s="288"/>
      <c r="F176" s="288"/>
      <c r="G176" s="292"/>
      <c r="H176" s="245" t="s">
        <v>34</v>
      </c>
      <c r="I176" s="288"/>
      <c r="J176" s="288"/>
      <c r="K176" s="292"/>
      <c r="L176" s="245" t="s">
        <v>35</v>
      </c>
      <c r="M176" s="288"/>
      <c r="N176" s="288"/>
      <c r="O176" s="292"/>
    </row>
    <row r="177" spans="2:15" ht="13.5">
      <c r="B177" s="233"/>
      <c r="C177" s="233"/>
      <c r="D177" s="179" t="s">
        <v>173</v>
      </c>
      <c r="E177" s="24" t="s">
        <v>174</v>
      </c>
      <c r="F177" s="180" t="s">
        <v>80</v>
      </c>
      <c r="G177" s="181" t="s">
        <v>58</v>
      </c>
      <c r="H177" s="179" t="s">
        <v>173</v>
      </c>
      <c r="I177" s="24" t="s">
        <v>174</v>
      </c>
      <c r="J177" s="180" t="s">
        <v>80</v>
      </c>
      <c r="K177" s="181" t="s">
        <v>58</v>
      </c>
      <c r="L177" s="179" t="s">
        <v>173</v>
      </c>
      <c r="M177" s="24" t="s">
        <v>174</v>
      </c>
      <c r="N177" s="180" t="s">
        <v>80</v>
      </c>
      <c r="O177" s="181" t="s">
        <v>58</v>
      </c>
    </row>
    <row r="178" spans="2:15" ht="13.5">
      <c r="B178" s="336" t="s">
        <v>0</v>
      </c>
      <c r="C178" s="52" t="s">
        <v>175</v>
      </c>
      <c r="D178" s="68">
        <f aca="true" t="shared" si="11" ref="D178:K178">+H93/D93</f>
        <v>1.0461297978878565</v>
      </c>
      <c r="E178" s="69">
        <f t="shared" si="11"/>
        <v>0.8038102392176776</v>
      </c>
      <c r="F178" s="70">
        <f t="shared" si="11"/>
        <v>1.0189784284685306</v>
      </c>
      <c r="G178" s="337">
        <f t="shared" si="11"/>
        <v>1.0153230339635573</v>
      </c>
      <c r="H178" s="68">
        <f t="shared" si="11"/>
        <v>0.9749815586552578</v>
      </c>
      <c r="I178" s="69">
        <f t="shared" si="11"/>
        <v>0.7167081276945224</v>
      </c>
      <c r="J178" s="70">
        <f t="shared" si="11"/>
        <v>0.952153365154923</v>
      </c>
      <c r="K178" s="337">
        <f t="shared" si="11"/>
        <v>0.9567131455084357</v>
      </c>
      <c r="L178" s="68">
        <f>+D136/L93</f>
        <v>1.0238952558398482</v>
      </c>
      <c r="M178" s="69">
        <f>+E136/M93</f>
        <v>0.5879613002848859</v>
      </c>
      <c r="N178" s="70">
        <f>+F136/N93</f>
        <v>0.994891921142489</v>
      </c>
      <c r="O178" s="337">
        <f>+G136/O93</f>
        <v>0.9956765602305009</v>
      </c>
    </row>
    <row r="179" spans="2:15" ht="13.5">
      <c r="B179" s="336"/>
      <c r="C179" s="50" t="s">
        <v>176</v>
      </c>
      <c r="D179" s="71">
        <f aca="true" t="shared" si="12" ref="D179:D211">+H94/D94</f>
        <v>0.9810908856191186</v>
      </c>
      <c r="E179" s="72">
        <f aca="true" t="shared" si="13" ref="E179:E211">+I94/E94</f>
        <v>0.8836707047749338</v>
      </c>
      <c r="F179" s="73">
        <f aca="true" t="shared" si="14" ref="F179:F211">+J94/F94</f>
        <v>0.975202655046775</v>
      </c>
      <c r="G179" s="338"/>
      <c r="H179" s="71">
        <f aca="true" t="shared" si="15" ref="H179:H211">+L94/H94</f>
        <v>1.0078231487021305</v>
      </c>
      <c r="I179" s="72">
        <f aca="true" t="shared" si="16" ref="I179:I211">+M94/I94</f>
        <v>1.0294258198219213</v>
      </c>
      <c r="J179" s="73">
        <f aca="true" t="shared" si="17" ref="J179:J211">+N94/J94</f>
        <v>1.0090062962636746</v>
      </c>
      <c r="K179" s="338"/>
      <c r="L179" s="71">
        <f aca="true" t="shared" si="18" ref="L179:L211">+D137/L94</f>
        <v>0.9964945802277074</v>
      </c>
      <c r="M179" s="72">
        <f aca="true" t="shared" si="19" ref="M179:M211">+E137/M94</f>
        <v>1.1338225845991619</v>
      </c>
      <c r="N179" s="73">
        <f aca="true" t="shared" si="20" ref="N179:N211">+F137/N94</f>
        <v>1.004168049328843</v>
      </c>
      <c r="O179" s="338"/>
    </row>
    <row r="180" spans="2:15" ht="13.5">
      <c r="B180" s="336" t="s">
        <v>1</v>
      </c>
      <c r="C180" s="52" t="s">
        <v>175</v>
      </c>
      <c r="D180" s="68">
        <f t="shared" si="12"/>
        <v>0.9929086506044921</v>
      </c>
      <c r="E180" s="69">
        <f t="shared" si="13"/>
        <v>0.7964312220992972</v>
      </c>
      <c r="F180" s="70">
        <f t="shared" si="14"/>
        <v>0.9622019234453341</v>
      </c>
      <c r="G180" s="337">
        <f>+K95/G95</f>
        <v>0.9651700558662729</v>
      </c>
      <c r="H180" s="68">
        <f t="shared" si="15"/>
        <v>0.9734428801495492</v>
      </c>
      <c r="I180" s="69">
        <f t="shared" si="16"/>
        <v>0.6455594303166162</v>
      </c>
      <c r="J180" s="70">
        <f t="shared" si="17"/>
        <v>0.931027592467317</v>
      </c>
      <c r="K180" s="337">
        <f>+O95/K95</f>
        <v>0.9354666688745977</v>
      </c>
      <c r="L180" s="68">
        <f t="shared" si="18"/>
        <v>1.023359981387992</v>
      </c>
      <c r="M180" s="69">
        <f t="shared" si="19"/>
        <v>0.5912660922478684</v>
      </c>
      <c r="N180" s="70">
        <f t="shared" si="20"/>
        <v>0.9846025735535461</v>
      </c>
      <c r="O180" s="337">
        <f>+G138/O95</f>
        <v>0.9883112527320012</v>
      </c>
    </row>
    <row r="181" spans="2:15" ht="13.5">
      <c r="B181" s="336"/>
      <c r="C181" s="50" t="s">
        <v>176</v>
      </c>
      <c r="D181" s="71">
        <f t="shared" si="12"/>
        <v>0.9991435040496807</v>
      </c>
      <c r="E181" s="72">
        <f t="shared" si="13"/>
        <v>1.347619119533507</v>
      </c>
      <c r="F181" s="73">
        <f t="shared" si="14"/>
        <v>1.0202005269266237</v>
      </c>
      <c r="G181" s="338"/>
      <c r="H181" s="71">
        <f t="shared" si="15"/>
        <v>0.9817974895447253</v>
      </c>
      <c r="I181" s="72">
        <f t="shared" si="16"/>
        <v>1.3738431392583632</v>
      </c>
      <c r="J181" s="73">
        <f t="shared" si="17"/>
        <v>1.0130901749984327</v>
      </c>
      <c r="K181" s="338"/>
      <c r="L181" s="71">
        <f t="shared" si="18"/>
        <v>1.1053524493431002</v>
      </c>
      <c r="M181" s="72">
        <f t="shared" si="19"/>
        <v>0.5746628274321336</v>
      </c>
      <c r="N181" s="73">
        <f t="shared" si="20"/>
        <v>1.047909618264027</v>
      </c>
      <c r="O181" s="338"/>
    </row>
    <row r="182" spans="2:15" ht="13.5">
      <c r="B182" s="336" t="s">
        <v>2</v>
      </c>
      <c r="C182" s="52" t="s">
        <v>175</v>
      </c>
      <c r="D182" s="68">
        <f t="shared" si="12"/>
        <v>0.9729094134878474</v>
      </c>
      <c r="E182" s="69">
        <f t="shared" si="13"/>
        <v>0.8027165357477293</v>
      </c>
      <c r="F182" s="70">
        <f t="shared" si="14"/>
        <v>0.9497980678544405</v>
      </c>
      <c r="G182" s="337">
        <f>+K97/G97</f>
        <v>0.9489373473823894</v>
      </c>
      <c r="H182" s="68">
        <f t="shared" si="15"/>
        <v>0.9879087462870791</v>
      </c>
      <c r="I182" s="69">
        <f t="shared" si="16"/>
        <v>0.695411321552428</v>
      </c>
      <c r="J182" s="70">
        <f t="shared" si="17"/>
        <v>0.9543398683248646</v>
      </c>
      <c r="K182" s="337">
        <f>+O97/K97</f>
        <v>1.3732149550446606</v>
      </c>
      <c r="L182" s="68">
        <f t="shared" si="18"/>
        <v>1.037890433036751</v>
      </c>
      <c r="M182" s="69">
        <f t="shared" si="19"/>
        <v>0.5851247254956334</v>
      </c>
      <c r="N182" s="70">
        <f t="shared" si="20"/>
        <v>1.0000263892108672</v>
      </c>
      <c r="O182" s="337">
        <f>+G140/O97</f>
        <v>0.6958704422346264</v>
      </c>
    </row>
    <row r="183" spans="2:15" ht="13.5">
      <c r="B183" s="336"/>
      <c r="C183" s="50" t="s">
        <v>176</v>
      </c>
      <c r="D183" s="71">
        <f t="shared" si="12"/>
        <v>0.9378529196142642</v>
      </c>
      <c r="E183" s="72">
        <f t="shared" si="13"/>
        <v>0.8673923068745231</v>
      </c>
      <c r="F183" s="73">
        <f t="shared" si="14"/>
        <v>0.9332646212283414</v>
      </c>
      <c r="G183" s="338"/>
      <c r="H183" s="71">
        <f t="shared" si="15"/>
        <v>9.673837188975249</v>
      </c>
      <c r="I183" s="72">
        <f t="shared" si="16"/>
        <v>0.7801250262698352</v>
      </c>
      <c r="J183" s="73">
        <f t="shared" si="17"/>
        <v>9.135568558264733</v>
      </c>
      <c r="K183" s="338"/>
      <c r="L183" s="71">
        <f t="shared" si="18"/>
        <v>0.10379865402381398</v>
      </c>
      <c r="M183" s="72">
        <f t="shared" si="19"/>
        <v>0.7355698709185621</v>
      </c>
      <c r="N183" s="73">
        <f t="shared" si="20"/>
        <v>0.10706381401102547</v>
      </c>
      <c r="O183" s="338"/>
    </row>
    <row r="184" spans="2:15" ht="13.5">
      <c r="B184" s="336" t="s">
        <v>3</v>
      </c>
      <c r="C184" s="52" t="s">
        <v>175</v>
      </c>
      <c r="D184" s="68">
        <f t="shared" si="12"/>
        <v>1.0162326514797324</v>
      </c>
      <c r="E184" s="69">
        <f t="shared" si="13"/>
        <v>0.8197883995484493</v>
      </c>
      <c r="F184" s="70">
        <f t="shared" si="14"/>
        <v>0.9873738719664117</v>
      </c>
      <c r="G184" s="337">
        <f>+K99/G99</f>
        <v>0.9922061681156608</v>
      </c>
      <c r="H184" s="68">
        <f t="shared" si="15"/>
        <v>0.9926214800325726</v>
      </c>
      <c r="I184" s="69">
        <f t="shared" si="16"/>
        <v>0.685184142677894</v>
      </c>
      <c r="J184" s="70">
        <f t="shared" si="17"/>
        <v>0.9551228516518802</v>
      </c>
      <c r="K184" s="337">
        <f>+O99/K99</f>
        <v>0.9373070044214508</v>
      </c>
      <c r="L184" s="68">
        <f t="shared" si="18"/>
        <v>1.0017654273801297</v>
      </c>
      <c r="M184" s="69">
        <f t="shared" si="19"/>
        <v>0.648687048216149</v>
      </c>
      <c r="N184" s="70">
        <f t="shared" si="20"/>
        <v>0.9708711554980705</v>
      </c>
      <c r="O184" s="337">
        <f>+G142/O99</f>
        <v>0.9540323946913571</v>
      </c>
    </row>
    <row r="185" spans="2:15" ht="13.5">
      <c r="B185" s="336"/>
      <c r="C185" s="50" t="s">
        <v>176</v>
      </c>
      <c r="D185" s="71">
        <f t="shared" si="12"/>
        <v>1.0528036492180741</v>
      </c>
      <c r="E185" s="72">
        <f t="shared" si="13"/>
        <v>1.044513207886947</v>
      </c>
      <c r="F185" s="73">
        <f t="shared" si="14"/>
        <v>1.0522882651623093</v>
      </c>
      <c r="G185" s="338"/>
      <c r="H185" s="71">
        <f t="shared" si="15"/>
        <v>0.7297924445760055</v>
      </c>
      <c r="I185" s="72">
        <f t="shared" si="16"/>
        <v>0.7243960027102878</v>
      </c>
      <c r="J185" s="73">
        <f t="shared" si="17"/>
        <v>0.7294594477912834</v>
      </c>
      <c r="K185" s="338"/>
      <c r="L185" s="71">
        <f t="shared" si="18"/>
        <v>0.7134724502335271</v>
      </c>
      <c r="M185" s="72">
        <f t="shared" si="19"/>
        <v>0.4415790569745154</v>
      </c>
      <c r="N185" s="73">
        <f t="shared" si="20"/>
        <v>0.6968112576753503</v>
      </c>
      <c r="O185" s="338"/>
    </row>
    <row r="186" spans="2:15" ht="13.5">
      <c r="B186" s="336" t="s">
        <v>4</v>
      </c>
      <c r="C186" s="52" t="s">
        <v>175</v>
      </c>
      <c r="D186" s="68">
        <f t="shared" si="12"/>
        <v>1.0246557984582547</v>
      </c>
      <c r="E186" s="69">
        <f t="shared" si="13"/>
        <v>0.889358617312206</v>
      </c>
      <c r="F186" s="70">
        <f t="shared" si="14"/>
        <v>1.0016003223412384</v>
      </c>
      <c r="G186" s="337">
        <f>+K101/G101</f>
        <v>1.0020664141705613</v>
      </c>
      <c r="H186" s="68">
        <f t="shared" si="15"/>
        <v>0.9772916290714178</v>
      </c>
      <c r="I186" s="69">
        <f t="shared" si="16"/>
        <v>0.6858849375007949</v>
      </c>
      <c r="J186" s="70">
        <f t="shared" si="17"/>
        <v>0.9331988645573389</v>
      </c>
      <c r="K186" s="337">
        <f>+O101/K101</f>
        <v>0.9284129327346918</v>
      </c>
      <c r="L186" s="68">
        <f t="shared" si="18"/>
        <v>1.0350161547512524</v>
      </c>
      <c r="M186" s="69">
        <f t="shared" si="19"/>
        <v>0.631100460208633</v>
      </c>
      <c r="N186" s="70">
        <f t="shared" si="20"/>
        <v>0.9900965836419526</v>
      </c>
      <c r="O186" s="337">
        <f>+G144/O101</f>
        <v>0.9833258962794056</v>
      </c>
    </row>
    <row r="187" spans="2:15" ht="13.5">
      <c r="B187" s="336"/>
      <c r="C187" s="50" t="s">
        <v>176</v>
      </c>
      <c r="D187" s="71">
        <f t="shared" si="12"/>
        <v>1.0200235442784116</v>
      </c>
      <c r="E187" s="72">
        <f t="shared" si="13"/>
        <v>0.9705125296562755</v>
      </c>
      <c r="F187" s="73">
        <f t="shared" si="14"/>
        <v>1.0139268976252072</v>
      </c>
      <c r="G187" s="338"/>
      <c r="H187" s="71">
        <f t="shared" si="15"/>
        <v>0.8208661338124025</v>
      </c>
      <c r="I187" s="72">
        <f t="shared" si="16"/>
        <v>0.7126180295600854</v>
      </c>
      <c r="J187" s="73">
        <f t="shared" si="17"/>
        <v>0.8081075050649317</v>
      </c>
      <c r="K187" s="338"/>
      <c r="L187" s="71">
        <f t="shared" si="18"/>
        <v>0.830002511908996</v>
      </c>
      <c r="M187" s="72">
        <f t="shared" si="19"/>
        <v>0.41418307935914883</v>
      </c>
      <c r="N187" s="73">
        <f t="shared" si="20"/>
        <v>0.7867833691606977</v>
      </c>
      <c r="O187" s="338"/>
    </row>
    <row r="188" spans="2:15" ht="13.5">
      <c r="B188" s="336" t="s">
        <v>5</v>
      </c>
      <c r="C188" s="52" t="s">
        <v>175</v>
      </c>
      <c r="D188" s="68">
        <f t="shared" si="12"/>
        <v>0.9974987716612033</v>
      </c>
      <c r="E188" s="69">
        <f t="shared" si="13"/>
        <v>0.812188949228934</v>
      </c>
      <c r="F188" s="70">
        <f t="shared" si="14"/>
        <v>0.9756906811351861</v>
      </c>
      <c r="G188" s="337">
        <f>+K103/G103</f>
        <v>0.9756671222017973</v>
      </c>
      <c r="H188" s="68">
        <f t="shared" si="15"/>
        <v>1.1086255744244347</v>
      </c>
      <c r="I188" s="69">
        <f t="shared" si="16"/>
        <v>0.6683836369408747</v>
      </c>
      <c r="J188" s="70">
        <f t="shared" si="17"/>
        <v>1.065497950521748</v>
      </c>
      <c r="K188" s="337">
        <f>+O103/K103</f>
        <v>1.0639038932229494</v>
      </c>
      <c r="L188" s="68">
        <f t="shared" si="18"/>
        <v>0.958178034199104</v>
      </c>
      <c r="M188" s="69">
        <f t="shared" si="19"/>
        <v>0.7441550310828006</v>
      </c>
      <c r="N188" s="70">
        <f t="shared" si="20"/>
        <v>0.9450258535752271</v>
      </c>
      <c r="O188" s="337">
        <f>+G146/O103</f>
        <v>0.94664290955188</v>
      </c>
    </row>
    <row r="189" spans="2:15" ht="13.5">
      <c r="B189" s="336"/>
      <c r="C189" s="50" t="s">
        <v>176</v>
      </c>
      <c r="D189" s="71">
        <f t="shared" si="12"/>
        <v>0.9360081876595436</v>
      </c>
      <c r="E189" s="72">
        <f t="shared" si="13"/>
        <v>1.5314411858615589</v>
      </c>
      <c r="F189" s="73">
        <f t="shared" si="14"/>
        <v>0.9751900476666294</v>
      </c>
      <c r="G189" s="338"/>
      <c r="H189" s="71">
        <f t="shared" si="15"/>
        <v>1.0891198955125958</v>
      </c>
      <c r="I189" s="72">
        <f t="shared" si="16"/>
        <v>0.5325750540700844</v>
      </c>
      <c r="J189" s="73">
        <f t="shared" si="17"/>
        <v>1.0316072462497579</v>
      </c>
      <c r="K189" s="338"/>
      <c r="L189" s="71">
        <f t="shared" si="18"/>
        <v>0.975694970992052</v>
      </c>
      <c r="M189" s="72">
        <f t="shared" si="19"/>
        <v>1.065421959036467</v>
      </c>
      <c r="N189" s="73">
        <f t="shared" si="20"/>
        <v>0.9804818531622871</v>
      </c>
      <c r="O189" s="338"/>
    </row>
    <row r="190" spans="2:15" ht="13.5">
      <c r="B190" s="336" t="s">
        <v>6</v>
      </c>
      <c r="C190" s="52" t="s">
        <v>175</v>
      </c>
      <c r="D190" s="68">
        <f t="shared" si="12"/>
        <v>0.984978814709158</v>
      </c>
      <c r="E190" s="69">
        <f t="shared" si="13"/>
        <v>0.7584551755539816</v>
      </c>
      <c r="F190" s="70">
        <f t="shared" si="14"/>
        <v>0.9605509473542074</v>
      </c>
      <c r="G190" s="337">
        <f>+K105/G105</f>
        <v>0.9334025560595274</v>
      </c>
      <c r="H190" s="68">
        <f t="shared" si="15"/>
        <v>1.0299510774751508</v>
      </c>
      <c r="I190" s="69">
        <f t="shared" si="16"/>
        <v>0.7660193608097855</v>
      </c>
      <c r="J190" s="70">
        <f t="shared" si="17"/>
        <v>1.007477452980154</v>
      </c>
      <c r="K190" s="337">
        <f>+O105/K105</f>
        <v>1.0053656216527314</v>
      </c>
      <c r="L190" s="68">
        <f t="shared" si="18"/>
        <v>1.0073005405519446</v>
      </c>
      <c r="M190" s="69">
        <f t="shared" si="19"/>
        <v>0.5761121572639897</v>
      </c>
      <c r="N190" s="70">
        <f t="shared" si="20"/>
        <v>0.9793845527200565</v>
      </c>
      <c r="O190" s="337">
        <f>+G148/O105</f>
        <v>0.9865730590566754</v>
      </c>
    </row>
    <row r="191" spans="2:15" ht="13.5">
      <c r="B191" s="336"/>
      <c r="C191" s="50" t="s">
        <v>176</v>
      </c>
      <c r="D191" s="71">
        <f t="shared" si="12"/>
        <v>1.0540754513284951</v>
      </c>
      <c r="E191" s="72">
        <f t="shared" si="13"/>
        <v>0.08273203350220903</v>
      </c>
      <c r="F191" s="73">
        <f t="shared" si="14"/>
        <v>0.6530340592162718</v>
      </c>
      <c r="G191" s="338"/>
      <c r="H191" s="71">
        <f t="shared" si="15"/>
        <v>0.9751687093874114</v>
      </c>
      <c r="I191" s="72">
        <f t="shared" si="16"/>
        <v>0.9391752577319588</v>
      </c>
      <c r="J191" s="73">
        <f t="shared" si="17"/>
        <v>0.9732860239638493</v>
      </c>
      <c r="K191" s="338"/>
      <c r="L191" s="71">
        <f t="shared" si="18"/>
        <v>1.1036281523147122</v>
      </c>
      <c r="M191" s="72">
        <f t="shared" si="19"/>
        <v>1.0239297475301865</v>
      </c>
      <c r="N191" s="73">
        <f t="shared" si="20"/>
        <v>1.0996055226824457</v>
      </c>
      <c r="O191" s="338"/>
    </row>
    <row r="192" spans="2:15" ht="13.5">
      <c r="B192" s="336" t="s">
        <v>7</v>
      </c>
      <c r="C192" s="52" t="s">
        <v>175</v>
      </c>
      <c r="D192" s="68">
        <f t="shared" si="12"/>
        <v>0.9928136040006597</v>
      </c>
      <c r="E192" s="69">
        <f t="shared" si="13"/>
        <v>0.7833391577022014</v>
      </c>
      <c r="F192" s="70">
        <f t="shared" si="14"/>
        <v>0.9650989291795197</v>
      </c>
      <c r="G192" s="337">
        <f>+K107/G107</f>
        <v>0.9686586483486321</v>
      </c>
      <c r="H192" s="68">
        <f t="shared" si="15"/>
        <v>0.9910341431477192</v>
      </c>
      <c r="I192" s="69">
        <f t="shared" si="16"/>
        <v>0.6896588715339651</v>
      </c>
      <c r="J192" s="70">
        <f t="shared" si="17"/>
        <v>0.9586699820757136</v>
      </c>
      <c r="K192" s="337">
        <f>+O107/K107</f>
        <v>0.9615843550742444</v>
      </c>
      <c r="L192" s="68">
        <f t="shared" si="18"/>
        <v>1.1015633201061537</v>
      </c>
      <c r="M192" s="69">
        <f t="shared" si="19"/>
        <v>0.6528893902264602</v>
      </c>
      <c r="N192" s="70">
        <f t="shared" si="20"/>
        <v>1.066901387536583</v>
      </c>
      <c r="O192" s="337">
        <f>+G150/O107</f>
        <v>1.0703800695157115</v>
      </c>
    </row>
    <row r="193" spans="2:15" ht="13.5">
      <c r="B193" s="336"/>
      <c r="C193" s="50" t="s">
        <v>176</v>
      </c>
      <c r="D193" s="71">
        <f t="shared" si="12"/>
        <v>1.015783982059284</v>
      </c>
      <c r="E193" s="72">
        <f t="shared" si="13"/>
        <v>1.1813738692582445</v>
      </c>
      <c r="F193" s="73">
        <f t="shared" si="14"/>
        <v>1.0281083148564651</v>
      </c>
      <c r="G193" s="338"/>
      <c r="H193" s="71">
        <f t="shared" si="15"/>
        <v>1.0108030018533731</v>
      </c>
      <c r="I193" s="72">
        <f t="shared" si="16"/>
        <v>0.969531385826849</v>
      </c>
      <c r="J193" s="73">
        <f t="shared" si="17"/>
        <v>1.0072733686985815</v>
      </c>
      <c r="K193" s="338"/>
      <c r="L193" s="71">
        <f t="shared" si="18"/>
        <v>1.1506664794887649</v>
      </c>
      <c r="M193" s="72">
        <f t="shared" si="19"/>
        <v>0.8058782730939104</v>
      </c>
      <c r="N193" s="73">
        <f t="shared" si="20"/>
        <v>1.1222843472666926</v>
      </c>
      <c r="O193" s="338"/>
    </row>
    <row r="194" spans="2:15" ht="13.5">
      <c r="B194" s="336" t="s">
        <v>8</v>
      </c>
      <c r="C194" s="52" t="s">
        <v>175</v>
      </c>
      <c r="D194" s="68">
        <f t="shared" si="12"/>
        <v>1.0568694998682568</v>
      </c>
      <c r="E194" s="69">
        <f t="shared" si="13"/>
        <v>0.9560907203356115</v>
      </c>
      <c r="F194" s="70">
        <f t="shared" si="14"/>
        <v>1.0459940774431102</v>
      </c>
      <c r="G194" s="337">
        <f>+K109/G109</f>
        <v>1.0690254551464031</v>
      </c>
      <c r="H194" s="68">
        <f t="shared" si="15"/>
        <v>0.9835709000941727</v>
      </c>
      <c r="I194" s="69">
        <f t="shared" si="16"/>
        <v>0.7108675700665567</v>
      </c>
      <c r="J194" s="70">
        <f t="shared" si="17"/>
        <v>0.9566718242754793</v>
      </c>
      <c r="K194" s="337">
        <f>+O109/K109</f>
        <v>0.947168297555196</v>
      </c>
      <c r="L194" s="68">
        <f t="shared" si="18"/>
        <v>1.0498960465766263</v>
      </c>
      <c r="M194" s="69">
        <f t="shared" si="19"/>
        <v>0.7060844871175788</v>
      </c>
      <c r="N194" s="70">
        <f t="shared" si="20"/>
        <v>1.0246964777024261</v>
      </c>
      <c r="O194" s="337">
        <f>+G152/O109</f>
        <v>1.0161141813251404</v>
      </c>
    </row>
    <row r="195" spans="2:15" ht="13.5">
      <c r="B195" s="336"/>
      <c r="C195" s="50" t="s">
        <v>176</v>
      </c>
      <c r="D195" s="71">
        <f t="shared" si="12"/>
        <v>1.453815247680848</v>
      </c>
      <c r="E195" s="72">
        <f t="shared" si="13"/>
        <v>2.134007937289289</v>
      </c>
      <c r="F195" s="73">
        <f t="shared" si="14"/>
        <v>1.5074984442631816</v>
      </c>
      <c r="G195" s="338"/>
      <c r="H195" s="71">
        <f t="shared" si="15"/>
        <v>0.8475769241717206</v>
      </c>
      <c r="I195" s="72">
        <f t="shared" si="16"/>
        <v>0.615325212889336</v>
      </c>
      <c r="J195" s="73">
        <f t="shared" si="17"/>
        <v>0.8216288883653171</v>
      </c>
      <c r="K195" s="338"/>
      <c r="L195" s="71">
        <f t="shared" si="18"/>
        <v>0.9282001908601558</v>
      </c>
      <c r="M195" s="72">
        <f t="shared" si="19"/>
        <v>0.4012584976918101</v>
      </c>
      <c r="N195" s="73">
        <f t="shared" si="20"/>
        <v>0.8841104913933362</v>
      </c>
      <c r="O195" s="338"/>
    </row>
    <row r="196" spans="2:15" ht="13.5">
      <c r="B196" s="336" t="s">
        <v>9</v>
      </c>
      <c r="C196" s="52" t="s">
        <v>175</v>
      </c>
      <c r="D196" s="68">
        <f t="shared" si="12"/>
        <v>1.0062458384405242</v>
      </c>
      <c r="E196" s="69">
        <f t="shared" si="13"/>
        <v>0.8143009786333857</v>
      </c>
      <c r="F196" s="70">
        <f t="shared" si="14"/>
        <v>0.975457076857155</v>
      </c>
      <c r="G196" s="337">
        <f>+K111/G111</f>
        <v>0.9751024333024715</v>
      </c>
      <c r="H196" s="68">
        <f t="shared" si="15"/>
        <v>1.0225406453650563</v>
      </c>
      <c r="I196" s="69">
        <f t="shared" si="16"/>
        <v>0.6166889732951715</v>
      </c>
      <c r="J196" s="70">
        <f t="shared" si="17"/>
        <v>0.9681956111319183</v>
      </c>
      <c r="K196" s="337">
        <f>+O111/K111</f>
        <v>0.9632191583713996</v>
      </c>
      <c r="L196" s="68">
        <f t="shared" si="18"/>
        <v>1.04467786455212</v>
      </c>
      <c r="M196" s="69">
        <f t="shared" si="19"/>
        <v>0.585019010781624</v>
      </c>
      <c r="N196" s="70">
        <f t="shared" si="20"/>
        <v>1.0054737878414963</v>
      </c>
      <c r="O196" s="337">
        <f>+G154/O111</f>
        <v>1.0091478379937824</v>
      </c>
    </row>
    <row r="197" spans="2:15" ht="13.5">
      <c r="B197" s="336"/>
      <c r="C197" s="50" t="s">
        <v>176</v>
      </c>
      <c r="D197" s="71">
        <f t="shared" si="12"/>
        <v>0.9411527646853073</v>
      </c>
      <c r="E197" s="72">
        <f t="shared" si="13"/>
        <v>1.3979958524552119</v>
      </c>
      <c r="F197" s="73">
        <f t="shared" si="14"/>
        <v>0.9666542513429184</v>
      </c>
      <c r="G197" s="338"/>
      <c r="H197" s="71">
        <f t="shared" si="15"/>
        <v>0.8380750671514725</v>
      </c>
      <c r="I197" s="72">
        <f t="shared" si="16"/>
        <v>0.9064192744243833</v>
      </c>
      <c r="J197" s="73">
        <f t="shared" si="17"/>
        <v>0.8435924722145846</v>
      </c>
      <c r="K197" s="338"/>
      <c r="L197" s="71">
        <f t="shared" si="18"/>
        <v>1.200814319315414</v>
      </c>
      <c r="M197" s="72">
        <f t="shared" si="19"/>
        <v>0.15976775340859242</v>
      </c>
      <c r="N197" s="73">
        <f t="shared" si="20"/>
        <v>1.1105118241029284</v>
      </c>
      <c r="O197" s="338"/>
    </row>
    <row r="198" spans="2:15" ht="13.5">
      <c r="B198" s="336" t="s">
        <v>10</v>
      </c>
      <c r="C198" s="52" t="s">
        <v>175</v>
      </c>
      <c r="D198" s="68">
        <f t="shared" si="12"/>
        <v>0.9301426208197329</v>
      </c>
      <c r="E198" s="69">
        <f t="shared" si="13"/>
        <v>0.9652592340380065</v>
      </c>
      <c r="F198" s="70">
        <f t="shared" si="14"/>
        <v>0.9345675103905977</v>
      </c>
      <c r="G198" s="337">
        <f>+K113/G113</f>
        <v>0.9150097053653365</v>
      </c>
      <c r="H198" s="68">
        <f t="shared" si="15"/>
        <v>1.004503039992911</v>
      </c>
      <c r="I198" s="69">
        <f t="shared" si="16"/>
        <v>0.5026953361762291</v>
      </c>
      <c r="J198" s="70">
        <f t="shared" si="17"/>
        <v>0.9391959364176584</v>
      </c>
      <c r="K198" s="337">
        <f>+O113/K113</f>
        <v>0.9402736170297306</v>
      </c>
      <c r="L198" s="68">
        <f t="shared" si="18"/>
        <v>1.0696718225870008</v>
      </c>
      <c r="M198" s="69">
        <f t="shared" si="19"/>
        <v>0.4312278395176249</v>
      </c>
      <c r="N198" s="70">
        <f t="shared" si="20"/>
        <v>1.0251990149475976</v>
      </c>
      <c r="O198" s="337">
        <f>+G156/O113</f>
        <v>1.0226753354984988</v>
      </c>
    </row>
    <row r="199" spans="2:15" ht="13.5">
      <c r="B199" s="336"/>
      <c r="C199" s="50" t="s">
        <v>176</v>
      </c>
      <c r="D199" s="71">
        <f t="shared" si="12"/>
        <v>0.34458555648343075</v>
      </c>
      <c r="E199" s="72">
        <f t="shared" si="13"/>
        <v>1.1870082061507785</v>
      </c>
      <c r="F199" s="73">
        <f t="shared" si="14"/>
        <v>0.377571054403322</v>
      </c>
      <c r="G199" s="338"/>
      <c r="H199" s="71">
        <f t="shared" si="15"/>
        <v>0.8890235252930004</v>
      </c>
      <c r="I199" s="72">
        <f t="shared" si="16"/>
        <v>1.9008360577357954</v>
      </c>
      <c r="J199" s="73">
        <f t="shared" si="17"/>
        <v>1.0135747757950964</v>
      </c>
      <c r="K199" s="338"/>
      <c r="L199" s="71">
        <f t="shared" si="18"/>
        <v>1.1027443378902264</v>
      </c>
      <c r="M199" s="72">
        <f t="shared" si="19"/>
        <v>0.0669068660774983</v>
      </c>
      <c r="N199" s="73">
        <f t="shared" si="20"/>
        <v>0.8636173885750157</v>
      </c>
      <c r="O199" s="338"/>
    </row>
    <row r="200" spans="2:15" ht="13.5">
      <c r="B200" s="336" t="s">
        <v>11</v>
      </c>
      <c r="C200" s="52" t="s">
        <v>175</v>
      </c>
      <c r="D200" s="68">
        <f t="shared" si="12"/>
        <v>0.9785619313764874</v>
      </c>
      <c r="E200" s="69">
        <f t="shared" si="13"/>
        <v>0.8173433797553569</v>
      </c>
      <c r="F200" s="70">
        <f t="shared" si="14"/>
        <v>0.9594311266307672</v>
      </c>
      <c r="G200" s="337">
        <f>+K115/G115</f>
        <v>0.9414196144311532</v>
      </c>
      <c r="H200" s="68">
        <f t="shared" si="15"/>
        <v>1.0115561112109108</v>
      </c>
      <c r="I200" s="69">
        <f t="shared" si="16"/>
        <v>0.6710526396517668</v>
      </c>
      <c r="J200" s="70">
        <f t="shared" si="17"/>
        <v>0.9771345540257773</v>
      </c>
      <c r="K200" s="337">
        <f>+O115/K115</f>
        <v>0.9866727873055038</v>
      </c>
      <c r="L200" s="68">
        <f t="shared" si="18"/>
        <v>0.9712563479461865</v>
      </c>
      <c r="M200" s="69">
        <f t="shared" si="19"/>
        <v>0.6014815072690454</v>
      </c>
      <c r="N200" s="70">
        <f t="shared" si="20"/>
        <v>0.945585007538492</v>
      </c>
      <c r="O200" s="337">
        <f>+G158/O115</f>
        <v>0.9488518788704841</v>
      </c>
    </row>
    <row r="201" spans="2:15" ht="13.5">
      <c r="B201" s="336"/>
      <c r="C201" s="50" t="s">
        <v>176</v>
      </c>
      <c r="D201" s="71">
        <f t="shared" si="12"/>
        <v>0.7810751880595083</v>
      </c>
      <c r="E201" s="72">
        <f t="shared" si="13"/>
        <v>1.2460386850624405</v>
      </c>
      <c r="F201" s="73">
        <f t="shared" si="14"/>
        <v>0.8127272480693041</v>
      </c>
      <c r="G201" s="338"/>
      <c r="H201" s="71">
        <f t="shared" si="15"/>
        <v>1.0971452111028108</v>
      </c>
      <c r="I201" s="72">
        <f t="shared" si="16"/>
        <v>0.8095114987401414</v>
      </c>
      <c r="J201" s="73">
        <f t="shared" si="17"/>
        <v>1.0671252853763467</v>
      </c>
      <c r="K201" s="338"/>
      <c r="L201" s="71">
        <f t="shared" si="18"/>
        <v>1.0109886009369078</v>
      </c>
      <c r="M201" s="72">
        <f t="shared" si="19"/>
        <v>0.5448546708679755</v>
      </c>
      <c r="N201" s="73">
        <f t="shared" si="20"/>
        <v>0.974083350658623</v>
      </c>
      <c r="O201" s="338"/>
    </row>
    <row r="202" spans="2:15" ht="13.5">
      <c r="B202" s="336" t="s">
        <v>12</v>
      </c>
      <c r="C202" s="3" t="s">
        <v>175</v>
      </c>
      <c r="D202" s="74">
        <f t="shared" si="12"/>
        <v>0.9977056693149007</v>
      </c>
      <c r="E202" s="75">
        <f t="shared" si="13"/>
        <v>0.8077589609548651</v>
      </c>
      <c r="F202" s="76">
        <f t="shared" si="14"/>
        <v>0.9744997013637017</v>
      </c>
      <c r="G202" s="337">
        <f>+K117/G117</f>
        <v>0.9803312069658643</v>
      </c>
      <c r="H202" s="74">
        <f t="shared" si="15"/>
        <v>0.9845545663006655</v>
      </c>
      <c r="I202" s="75">
        <f t="shared" si="16"/>
        <v>0.7089142748733722</v>
      </c>
      <c r="J202" s="76">
        <f t="shared" si="17"/>
        <v>0.9566412979473915</v>
      </c>
      <c r="K202" s="337">
        <f>+O117/K117</f>
        <v>0.9535484535753281</v>
      </c>
      <c r="L202" s="74">
        <f t="shared" si="18"/>
        <v>0.9973408591693977</v>
      </c>
      <c r="M202" s="75">
        <f t="shared" si="19"/>
        <v>0.6216953281526396</v>
      </c>
      <c r="N202" s="76">
        <f t="shared" si="20"/>
        <v>0.969151135864509</v>
      </c>
      <c r="O202" s="337">
        <f>+G160/O117</f>
        <v>0.9621962818473976</v>
      </c>
    </row>
    <row r="203" spans="2:15" ht="13.5">
      <c r="B203" s="336"/>
      <c r="C203" s="3" t="s">
        <v>176</v>
      </c>
      <c r="D203" s="74">
        <f t="shared" si="12"/>
        <v>1.1855087823603159</v>
      </c>
      <c r="E203" s="75">
        <f t="shared" si="13"/>
        <v>0.36240708985024794</v>
      </c>
      <c r="F203" s="76">
        <f t="shared" si="14"/>
        <v>1.11123834649351</v>
      </c>
      <c r="G203" s="338"/>
      <c r="H203" s="74">
        <f t="shared" si="15"/>
        <v>0.8774007298575569</v>
      </c>
      <c r="I203" s="75">
        <f t="shared" si="16"/>
        <v>1.3960342906643204</v>
      </c>
      <c r="J203" s="76">
        <f t="shared" si="17"/>
        <v>0.8926627689000065</v>
      </c>
      <c r="K203" s="338"/>
      <c r="L203" s="74">
        <f t="shared" si="18"/>
        <v>0.8300299467513945</v>
      </c>
      <c r="M203" s="75">
        <f t="shared" si="19"/>
        <v>0.5136649235092101</v>
      </c>
      <c r="N203" s="76">
        <f t="shared" si="20"/>
        <v>0.815470359257266</v>
      </c>
      <c r="O203" s="338"/>
    </row>
    <row r="204" spans="2:15" ht="13.5">
      <c r="B204" s="336" t="s">
        <v>13</v>
      </c>
      <c r="C204" s="52" t="s">
        <v>175</v>
      </c>
      <c r="D204" s="68">
        <f t="shared" si="12"/>
        <v>0.9822619978714919</v>
      </c>
      <c r="E204" s="69">
        <f t="shared" si="13"/>
        <v>0.7267466295466286</v>
      </c>
      <c r="F204" s="70">
        <f t="shared" si="14"/>
        <v>0.9518822700026557</v>
      </c>
      <c r="G204" s="337">
        <f>+K119/G119</f>
        <v>0.9523203474138763</v>
      </c>
      <c r="H204" s="68">
        <f t="shared" si="15"/>
        <v>0.9748228352623183</v>
      </c>
      <c r="I204" s="69">
        <f t="shared" si="16"/>
        <v>0.6504455011765169</v>
      </c>
      <c r="J204" s="70">
        <f t="shared" si="17"/>
        <v>0.9453774567327494</v>
      </c>
      <c r="K204" s="337">
        <f>+O119/K119</f>
        <v>0.9403833282949992</v>
      </c>
      <c r="L204" s="68">
        <f t="shared" si="18"/>
        <v>0.9560276288471791</v>
      </c>
      <c r="M204" s="69">
        <f t="shared" si="19"/>
        <v>0.6126178370921341</v>
      </c>
      <c r="N204" s="70">
        <f t="shared" si="20"/>
        <v>0.9345797183879802</v>
      </c>
      <c r="O204" s="337">
        <f>+G162/O119</f>
        <v>0.9356108799150832</v>
      </c>
    </row>
    <row r="205" spans="2:15" ht="13.5">
      <c r="B205" s="336"/>
      <c r="C205" s="50" t="s">
        <v>176</v>
      </c>
      <c r="D205" s="71">
        <f t="shared" si="12"/>
        <v>0.946964950414192</v>
      </c>
      <c r="E205" s="72">
        <f t="shared" si="13"/>
        <v>2.5180024812204334</v>
      </c>
      <c r="F205" s="73">
        <f t="shared" si="14"/>
        <v>0.9703351723672188</v>
      </c>
      <c r="G205" s="338"/>
      <c r="H205" s="71">
        <f t="shared" si="15"/>
        <v>0.72680771405534</v>
      </c>
      <c r="I205" s="72">
        <f t="shared" si="16"/>
        <v>1.040528321909279</v>
      </c>
      <c r="J205" s="73">
        <f t="shared" si="17"/>
        <v>0.7389179806736731</v>
      </c>
      <c r="K205" s="338"/>
      <c r="L205" s="71">
        <f t="shared" si="18"/>
        <v>1.0282174019226262</v>
      </c>
      <c r="M205" s="72">
        <f t="shared" si="19"/>
        <v>0.30365249878371453</v>
      </c>
      <c r="N205" s="73">
        <f t="shared" si="20"/>
        <v>0.9888310623042166</v>
      </c>
      <c r="O205" s="338"/>
    </row>
    <row r="206" spans="2:15" ht="13.5">
      <c r="B206" s="336" t="s">
        <v>14</v>
      </c>
      <c r="C206" s="52" t="s">
        <v>175</v>
      </c>
      <c r="D206" s="68">
        <f t="shared" si="12"/>
        <v>1.005080255563837</v>
      </c>
      <c r="E206" s="69">
        <f t="shared" si="13"/>
        <v>0.9323935858801964</v>
      </c>
      <c r="F206" s="70">
        <f t="shared" si="14"/>
        <v>0.9992197913298251</v>
      </c>
      <c r="G206" s="337">
        <f>+K121/G121</f>
        <v>0.9752468255926494</v>
      </c>
      <c r="H206" s="68">
        <f t="shared" si="15"/>
        <v>0.9912517145607125</v>
      </c>
      <c r="I206" s="69">
        <f t="shared" si="16"/>
        <v>0.9548412364800378</v>
      </c>
      <c r="J206" s="70">
        <f t="shared" si="17"/>
        <v>0.9885124001639481</v>
      </c>
      <c r="K206" s="337">
        <f>+O121/K121</f>
        <v>0.948795972331168</v>
      </c>
      <c r="L206" s="68">
        <f t="shared" si="18"/>
        <v>0.9938469930717244</v>
      </c>
      <c r="M206" s="69">
        <f t="shared" si="19"/>
        <v>0.5752904584133465</v>
      </c>
      <c r="N206" s="70">
        <f t="shared" si="20"/>
        <v>0.9634298325154905</v>
      </c>
      <c r="O206" s="337">
        <f>+G164/O121</f>
        <v>0.9698336055604307</v>
      </c>
    </row>
    <row r="207" spans="2:15" ht="13.5">
      <c r="B207" s="336"/>
      <c r="C207" s="50" t="s">
        <v>176</v>
      </c>
      <c r="D207" s="71">
        <f t="shared" si="12"/>
        <v>0.7859277632952024</v>
      </c>
      <c r="E207" s="72">
        <f t="shared" si="13"/>
        <v>1.276356842296537</v>
      </c>
      <c r="F207" s="73">
        <f t="shared" si="14"/>
        <v>0.8048253916673217</v>
      </c>
      <c r="G207" s="338"/>
      <c r="H207" s="71">
        <f t="shared" si="15"/>
        <v>0.6109408843348618</v>
      </c>
      <c r="I207" s="72">
        <f t="shared" si="16"/>
        <v>0.40343456785546045</v>
      </c>
      <c r="J207" s="73">
        <f t="shared" si="17"/>
        <v>0.598260487246978</v>
      </c>
      <c r="K207" s="338"/>
      <c r="L207" s="71">
        <f t="shared" si="18"/>
        <v>1.0735409019227604</v>
      </c>
      <c r="M207" s="72">
        <f t="shared" si="19"/>
        <v>0.8231147720618298</v>
      </c>
      <c r="N207" s="73">
        <f t="shared" si="20"/>
        <v>1.063221275837069</v>
      </c>
      <c r="O207" s="338"/>
    </row>
    <row r="208" spans="2:15" ht="13.5">
      <c r="B208" s="336" t="s">
        <v>15</v>
      </c>
      <c r="C208" s="52" t="s">
        <v>175</v>
      </c>
      <c r="D208" s="68">
        <f t="shared" si="12"/>
        <v>0.9793028934850538</v>
      </c>
      <c r="E208" s="69">
        <f t="shared" si="13"/>
        <v>0.8177169174273857</v>
      </c>
      <c r="F208" s="70">
        <f t="shared" si="14"/>
        <v>0.958618010459033</v>
      </c>
      <c r="G208" s="337">
        <f>+K123/G123</f>
        <v>0.9535143283239189</v>
      </c>
      <c r="H208" s="68">
        <f t="shared" si="15"/>
        <v>1.0369024510313174</v>
      </c>
      <c r="I208" s="69">
        <f t="shared" si="16"/>
        <v>0.7488721800262458</v>
      </c>
      <c r="J208" s="70">
        <f t="shared" si="17"/>
        <v>1.0054506923404438</v>
      </c>
      <c r="K208" s="337">
        <f>+O123/K123</f>
        <v>0.9969075892427913</v>
      </c>
      <c r="L208" s="68">
        <f t="shared" si="18"/>
        <v>0.9982497929159748</v>
      </c>
      <c r="M208" s="69">
        <f t="shared" si="19"/>
        <v>0.5770815993432029</v>
      </c>
      <c r="N208" s="70">
        <f t="shared" si="20"/>
        <v>0.9639959511135945</v>
      </c>
      <c r="O208" s="337">
        <f>+G166/O123</f>
        <v>0.969360258994515</v>
      </c>
    </row>
    <row r="209" spans="2:15" ht="13.5">
      <c r="B209" s="336"/>
      <c r="C209" s="50" t="s">
        <v>176</v>
      </c>
      <c r="D209" s="71">
        <f t="shared" si="12"/>
        <v>0.79343328733909</v>
      </c>
      <c r="E209" s="72">
        <f t="shared" si="13"/>
        <v>0.7403240194526777</v>
      </c>
      <c r="F209" s="73">
        <f t="shared" si="14"/>
        <v>0.792138807300691</v>
      </c>
      <c r="G209" s="338"/>
      <c r="H209" s="71">
        <f t="shared" si="15"/>
        <v>0.6530036671855454</v>
      </c>
      <c r="I209" s="72">
        <f t="shared" si="16"/>
        <v>1.3994895116673793</v>
      </c>
      <c r="J209" s="73">
        <f t="shared" si="17"/>
        <v>0.6700082965213934</v>
      </c>
      <c r="K209" s="338"/>
      <c r="L209" s="71">
        <f t="shared" si="18"/>
        <v>1.3213114556960268</v>
      </c>
      <c r="M209" s="72">
        <f t="shared" si="19"/>
        <v>0.3982261558686837</v>
      </c>
      <c r="N209" s="73">
        <f t="shared" si="20"/>
        <v>1.27738998282014</v>
      </c>
      <c r="O209" s="338"/>
    </row>
    <row r="210" spans="2:15" ht="13.5">
      <c r="B210" s="336" t="s">
        <v>16</v>
      </c>
      <c r="C210" s="52" t="s">
        <v>175</v>
      </c>
      <c r="D210" s="68">
        <f t="shared" si="12"/>
        <v>0.9682623968820186</v>
      </c>
      <c r="E210" s="69">
        <f t="shared" si="13"/>
        <v>0.8886474399381746</v>
      </c>
      <c r="F210" s="70">
        <f t="shared" si="14"/>
        <v>0.9591447419584307</v>
      </c>
      <c r="G210" s="337">
        <f>+K125/G125</f>
        <v>0.947731342622878</v>
      </c>
      <c r="H210" s="68">
        <f t="shared" si="15"/>
        <v>0.9929525365936579</v>
      </c>
      <c r="I210" s="69">
        <f t="shared" si="16"/>
        <v>0.6492136707590604</v>
      </c>
      <c r="J210" s="70">
        <f t="shared" si="17"/>
        <v>0.9564802938000959</v>
      </c>
      <c r="K210" s="337">
        <f>+O125/K125</f>
        <v>0.9616943208219356</v>
      </c>
      <c r="L210" s="68">
        <f t="shared" si="18"/>
        <v>0.9510621091757989</v>
      </c>
      <c r="M210" s="69">
        <f t="shared" si="19"/>
        <v>0.7145736809645358</v>
      </c>
      <c r="N210" s="70">
        <f t="shared" si="20"/>
        <v>0.9340305128544307</v>
      </c>
      <c r="O210" s="337">
        <f>+G168/O125</f>
        <v>0.9345764069956619</v>
      </c>
    </row>
    <row r="211" spans="2:15" ht="13.5">
      <c r="B211" s="336"/>
      <c r="C211" s="50" t="s">
        <v>176</v>
      </c>
      <c r="D211" s="71">
        <f t="shared" si="12"/>
        <v>0.7291110000319461</v>
      </c>
      <c r="E211" s="72">
        <f t="shared" si="13"/>
        <v>0.3412848583141866</v>
      </c>
      <c r="F211" s="73">
        <f t="shared" si="14"/>
        <v>0.7119521349611733</v>
      </c>
      <c r="G211" s="338"/>
      <c r="H211" s="71">
        <f t="shared" si="15"/>
        <v>1.102886906650219</v>
      </c>
      <c r="I211" s="72">
        <f t="shared" si="16"/>
        <v>1.287589778052454</v>
      </c>
      <c r="J211" s="73">
        <f t="shared" si="17"/>
        <v>1.1068042474004773</v>
      </c>
      <c r="K211" s="338"/>
      <c r="L211" s="71">
        <f t="shared" si="18"/>
        <v>0.9564001677755429</v>
      </c>
      <c r="M211" s="72">
        <f t="shared" si="19"/>
        <v>0.6040094878163577</v>
      </c>
      <c r="N211" s="73">
        <f t="shared" si="20"/>
        <v>0.9477055835263901</v>
      </c>
      <c r="O211" s="338"/>
    </row>
    <row r="212" spans="2:15" ht="13.5">
      <c r="B212" s="47"/>
      <c r="C212" s="3"/>
      <c r="D212" s="74"/>
      <c r="E212" s="75"/>
      <c r="F212" s="76"/>
      <c r="G212" s="77"/>
      <c r="H212" s="74"/>
      <c r="I212" s="75"/>
      <c r="J212" s="76"/>
      <c r="K212" s="77"/>
      <c r="L212" s="74"/>
      <c r="M212" s="75"/>
      <c r="N212" s="76"/>
      <c r="O212" s="77"/>
    </row>
    <row r="213" spans="2:15" ht="13.5">
      <c r="B213" s="336" t="s">
        <v>17</v>
      </c>
      <c r="C213" s="52" t="s">
        <v>175</v>
      </c>
      <c r="D213" s="68">
        <f aca="true" t="shared" si="21" ref="D213:K213">+H128/D128</f>
        <v>1.0125060557342758</v>
      </c>
      <c r="E213" s="69">
        <f t="shared" si="21"/>
        <v>0.8151912088477147</v>
      </c>
      <c r="F213" s="70">
        <f t="shared" si="21"/>
        <v>0.9880631344648444</v>
      </c>
      <c r="G213" s="337">
        <f t="shared" si="21"/>
        <v>0.9853502316097336</v>
      </c>
      <c r="H213" s="68">
        <f t="shared" si="21"/>
        <v>0.9880286060832331</v>
      </c>
      <c r="I213" s="69">
        <f t="shared" si="21"/>
        <v>0.7000667870672022</v>
      </c>
      <c r="J213" s="70">
        <f t="shared" si="21"/>
        <v>0.9585977398890351</v>
      </c>
      <c r="K213" s="337">
        <f t="shared" si="21"/>
        <v>1.0109252752942293</v>
      </c>
      <c r="L213" s="68">
        <f>+D171/L128</f>
        <v>1.022529776192595</v>
      </c>
      <c r="M213" s="69">
        <f>+E171/M128</f>
        <v>0.6101094075894132</v>
      </c>
      <c r="N213" s="70">
        <f>+F171/N128</f>
        <v>0.9917467497485432</v>
      </c>
      <c r="O213" s="337">
        <f>+G171/O128</f>
        <v>0.9402831929092051</v>
      </c>
    </row>
    <row r="214" spans="2:15" ht="13.5">
      <c r="B214" s="336"/>
      <c r="C214" s="182" t="s">
        <v>176</v>
      </c>
      <c r="D214" s="71">
        <f>+H129/D129</f>
        <v>0.9439656456194534</v>
      </c>
      <c r="E214" s="72">
        <f>+I129/E129</f>
        <v>1.0524507363425948</v>
      </c>
      <c r="F214" s="73">
        <f>+J129/F129</f>
        <v>0.9507796227415757</v>
      </c>
      <c r="G214" s="338"/>
      <c r="H214" s="71">
        <f>+L129/H129</f>
        <v>1.7653168282966691</v>
      </c>
      <c r="I214" s="72">
        <f>+M129/I129</f>
        <v>0.8817446895037553</v>
      </c>
      <c r="J214" s="73">
        <f>+N129/J129</f>
        <v>1.7038848446971093</v>
      </c>
      <c r="K214" s="338"/>
      <c r="L214" s="71">
        <f>+D172/L129</f>
        <v>0.5472037711040487</v>
      </c>
      <c r="M214" s="72">
        <f>+E172/M129</f>
        <v>0.8157030467102766</v>
      </c>
      <c r="N214" s="73">
        <f>+F172/N129</f>
        <v>0.5568642411130317</v>
      </c>
      <c r="O214" s="338"/>
    </row>
    <row r="220" spans="2:11" ht="13.5">
      <c r="B220" s="233"/>
      <c r="C220" s="233"/>
      <c r="D220" s="245" t="s">
        <v>36</v>
      </c>
      <c r="E220" s="288"/>
      <c r="F220" s="288"/>
      <c r="G220" s="292"/>
      <c r="H220" s="339"/>
      <c r="I220" s="340"/>
      <c r="J220" s="340"/>
      <c r="K220" s="340"/>
    </row>
    <row r="221" spans="2:11" ht="13.5">
      <c r="B221" s="233"/>
      <c r="C221" s="233"/>
      <c r="D221" s="179" t="s">
        <v>173</v>
      </c>
      <c r="E221" s="24" t="s">
        <v>174</v>
      </c>
      <c r="F221" s="180" t="s">
        <v>80</v>
      </c>
      <c r="G221" s="181" t="s">
        <v>58</v>
      </c>
      <c r="H221" s="64"/>
      <c r="I221" s="65"/>
      <c r="J221" s="65"/>
      <c r="K221" s="65"/>
    </row>
    <row r="222" spans="2:11" ht="13.5">
      <c r="B222" s="336" t="s">
        <v>0</v>
      </c>
      <c r="C222" s="52" t="s">
        <v>175</v>
      </c>
      <c r="D222" s="68">
        <f>+H136/D136</f>
        <v>0.9795625922778163</v>
      </c>
      <c r="E222" s="69">
        <f>+I136/E136</f>
        <v>0.594862799257159</v>
      </c>
      <c r="F222" s="70">
        <f>+J136/F136</f>
        <v>0.9644366643674769</v>
      </c>
      <c r="G222" s="337">
        <f>+K136/G136</f>
        <v>0.9725338373850333</v>
      </c>
      <c r="H222" s="66"/>
      <c r="I222" s="55"/>
      <c r="J222" s="55"/>
      <c r="K222" s="56"/>
    </row>
    <row r="223" spans="2:11" ht="13.5">
      <c r="B223" s="336"/>
      <c r="C223" s="50" t="s">
        <v>176</v>
      </c>
      <c r="D223" s="71">
        <f aca="true" t="shared" si="22" ref="D223:D255">+H137/D137</f>
        <v>1.0832642732491393</v>
      </c>
      <c r="E223" s="72">
        <f aca="true" t="shared" si="23" ref="E223:E255">+I137/E137</f>
        <v>0.7042750826476716</v>
      </c>
      <c r="F223" s="73">
        <f aca="true" t="shared" si="24" ref="F223:F255">+J137/F137</f>
        <v>1.0593532496758389</v>
      </c>
      <c r="G223" s="338"/>
      <c r="H223" s="66"/>
      <c r="I223" s="55"/>
      <c r="J223" s="55"/>
      <c r="K223" s="67"/>
    </row>
    <row r="224" spans="2:11" ht="13.5">
      <c r="B224" s="336" t="s">
        <v>1</v>
      </c>
      <c r="C224" s="52" t="s">
        <v>175</v>
      </c>
      <c r="D224" s="68">
        <f t="shared" si="22"/>
        <v>1.0119000000176936</v>
      </c>
      <c r="E224" s="69">
        <f t="shared" si="23"/>
        <v>0.5038033147430607</v>
      </c>
      <c r="F224" s="70">
        <f t="shared" si="24"/>
        <v>0.9845318798821415</v>
      </c>
      <c r="G224" s="337">
        <f>+K138/G138</f>
        <v>0.9736664729000771</v>
      </c>
      <c r="H224" s="66"/>
      <c r="I224" s="55"/>
      <c r="J224" s="55"/>
      <c r="K224" s="56"/>
    </row>
    <row r="225" spans="2:11" ht="13.5">
      <c r="B225" s="336"/>
      <c r="C225" s="50" t="s">
        <v>176</v>
      </c>
      <c r="D225" s="71">
        <f t="shared" si="22"/>
        <v>0.8086487185129757</v>
      </c>
      <c r="E225" s="72">
        <f t="shared" si="23"/>
        <v>0.8248122890404354</v>
      </c>
      <c r="F225" s="73">
        <f t="shared" si="24"/>
        <v>0.8096081673541159</v>
      </c>
      <c r="G225" s="338"/>
      <c r="H225" s="66"/>
      <c r="I225" s="55"/>
      <c r="J225" s="55"/>
      <c r="K225" s="67"/>
    </row>
    <row r="226" spans="2:11" ht="13.5">
      <c r="B226" s="336" t="s">
        <v>2</v>
      </c>
      <c r="C226" s="52" t="s">
        <v>175</v>
      </c>
      <c r="D226" s="68">
        <f t="shared" si="22"/>
        <v>0.9856177792259603</v>
      </c>
      <c r="E226" s="69">
        <f t="shared" si="23"/>
        <v>0.5168502758524601</v>
      </c>
      <c r="F226" s="70">
        <f t="shared" si="24"/>
        <v>0.9626801802686326</v>
      </c>
      <c r="G226" s="337">
        <f>+K140/G140</f>
        <v>0.9666337365515606</v>
      </c>
      <c r="H226" s="66"/>
      <c r="I226" s="55"/>
      <c r="J226" s="55"/>
      <c r="K226" s="56"/>
    </row>
    <row r="227" spans="2:11" ht="13.5">
      <c r="B227" s="336"/>
      <c r="C227" s="50" t="s">
        <v>176</v>
      </c>
      <c r="D227" s="71">
        <f t="shared" si="22"/>
        <v>1.0256702165468616</v>
      </c>
      <c r="E227" s="72">
        <f t="shared" si="23"/>
        <v>1.376338092464712</v>
      </c>
      <c r="F227" s="73">
        <f t="shared" si="24"/>
        <v>1.038121721175332</v>
      </c>
      <c r="G227" s="338"/>
      <c r="H227" s="66"/>
      <c r="I227" s="55"/>
      <c r="J227" s="55"/>
      <c r="K227" s="67"/>
    </row>
    <row r="228" spans="2:11" ht="13.5">
      <c r="B228" s="336" t="s">
        <v>3</v>
      </c>
      <c r="C228" s="52" t="s">
        <v>175</v>
      </c>
      <c r="D228" s="68">
        <f t="shared" si="22"/>
        <v>1.0048003447217841</v>
      </c>
      <c r="E228" s="69">
        <f t="shared" si="23"/>
        <v>0.4955145658057798</v>
      </c>
      <c r="F228" s="70">
        <f t="shared" si="24"/>
        <v>0.9750260133423211</v>
      </c>
      <c r="G228" s="337">
        <f>+K142/G142</f>
        <v>0.9682916378726617</v>
      </c>
      <c r="H228" s="66"/>
      <c r="I228" s="55"/>
      <c r="J228" s="55"/>
      <c r="K228" s="56"/>
    </row>
    <row r="229" spans="2:11" ht="13.5">
      <c r="B229" s="336"/>
      <c r="C229" s="50" t="s">
        <v>176</v>
      </c>
      <c r="D229" s="71">
        <f t="shared" si="22"/>
        <v>0.8481881289740388</v>
      </c>
      <c r="E229" s="72">
        <f t="shared" si="23"/>
        <v>0.25004852414417045</v>
      </c>
      <c r="F229" s="73">
        <f t="shared" si="24"/>
        <v>0.824960584649099</v>
      </c>
      <c r="G229" s="338"/>
      <c r="H229" s="66"/>
      <c r="I229" s="55"/>
      <c r="J229" s="55"/>
      <c r="K229" s="67"/>
    </row>
    <row r="230" spans="2:11" ht="13.5">
      <c r="B230" s="336" t="s">
        <v>4</v>
      </c>
      <c r="C230" s="52" t="s">
        <v>175</v>
      </c>
      <c r="D230" s="68">
        <f t="shared" si="22"/>
        <v>1.0232393091868268</v>
      </c>
      <c r="E230" s="69">
        <f t="shared" si="23"/>
        <v>0.4521502759534989</v>
      </c>
      <c r="F230" s="70">
        <f t="shared" si="24"/>
        <v>0.9827565944883035</v>
      </c>
      <c r="G230" s="337">
        <f>+K144/G144</f>
        <v>0.979708135047835</v>
      </c>
      <c r="H230" s="66"/>
      <c r="I230" s="55"/>
      <c r="J230" s="55"/>
      <c r="K230" s="56"/>
    </row>
    <row r="231" spans="2:11" ht="13.5">
      <c r="B231" s="336"/>
      <c r="C231" s="50" t="s">
        <v>176</v>
      </c>
      <c r="D231" s="71">
        <f t="shared" si="22"/>
        <v>0.8935497237751504</v>
      </c>
      <c r="E231" s="72">
        <f t="shared" si="23"/>
        <v>0.43296691200652926</v>
      </c>
      <c r="F231" s="73">
        <f t="shared" si="24"/>
        <v>0.8683488107748729</v>
      </c>
      <c r="G231" s="338"/>
      <c r="H231" s="66"/>
      <c r="I231" s="55"/>
      <c r="J231" s="55"/>
      <c r="K231" s="67"/>
    </row>
    <row r="232" spans="2:11" ht="13.5">
      <c r="B232" s="336" t="s">
        <v>5</v>
      </c>
      <c r="C232" s="52" t="s">
        <v>175</v>
      </c>
      <c r="D232" s="68">
        <f t="shared" si="22"/>
        <v>1.084797481674134</v>
      </c>
      <c r="E232" s="69">
        <f t="shared" si="23"/>
        <v>0.7001229387317587</v>
      </c>
      <c r="F232" s="70">
        <f t="shared" si="24"/>
        <v>1.066183019628067</v>
      </c>
      <c r="G232" s="337">
        <f>+K146/G146</f>
        <v>1.0502004055063532</v>
      </c>
      <c r="H232" s="66"/>
      <c r="I232" s="55"/>
      <c r="J232" s="55"/>
      <c r="K232" s="56"/>
    </row>
    <row r="233" spans="2:11" ht="13.5">
      <c r="B233" s="336"/>
      <c r="C233" s="50" t="s">
        <v>176</v>
      </c>
      <c r="D233" s="71">
        <f t="shared" si="22"/>
        <v>0.7245646101455274</v>
      </c>
      <c r="E233" s="72">
        <f t="shared" si="23"/>
        <v>0.7810394544147196</v>
      </c>
      <c r="F233" s="73">
        <f t="shared" si="24"/>
        <v>0.72783852042345</v>
      </c>
      <c r="G233" s="338"/>
      <c r="H233" s="66"/>
      <c r="I233" s="55"/>
      <c r="J233" s="55"/>
      <c r="K233" s="67"/>
    </row>
    <row r="234" spans="2:11" ht="13.5">
      <c r="B234" s="336" t="s">
        <v>6</v>
      </c>
      <c r="C234" s="52" t="s">
        <v>175</v>
      </c>
      <c r="D234" s="68">
        <f t="shared" si="22"/>
        <v>0.9827968861152065</v>
      </c>
      <c r="E234" s="69">
        <f t="shared" si="23"/>
        <v>0.5272067714631197</v>
      </c>
      <c r="F234" s="70">
        <f t="shared" si="24"/>
        <v>0.9654463047721976</v>
      </c>
      <c r="G234" s="337">
        <f>+K148/G148</f>
        <v>0.9692266157336331</v>
      </c>
      <c r="H234" s="66"/>
      <c r="I234" s="55"/>
      <c r="J234" s="55"/>
      <c r="K234" s="56"/>
    </row>
    <row r="235" spans="2:11" ht="13.5">
      <c r="B235" s="336"/>
      <c r="C235" s="50" t="s">
        <v>176</v>
      </c>
      <c r="D235" s="71">
        <f t="shared" si="22"/>
        <v>1.0368717683010649</v>
      </c>
      <c r="E235" s="72">
        <f t="shared" si="23"/>
        <v>0.7240566037735849</v>
      </c>
      <c r="F235" s="73">
        <f t="shared" si="24"/>
        <v>1.022169597420265</v>
      </c>
      <c r="G235" s="338"/>
      <c r="H235" s="66"/>
      <c r="I235" s="55"/>
      <c r="J235" s="55"/>
      <c r="K235" s="67"/>
    </row>
    <row r="236" spans="2:11" ht="13.5">
      <c r="B236" s="336" t="s">
        <v>7</v>
      </c>
      <c r="C236" s="52" t="s">
        <v>175</v>
      </c>
      <c r="D236" s="68">
        <f t="shared" si="22"/>
        <v>0.9825916388402769</v>
      </c>
      <c r="E236" s="69">
        <f t="shared" si="23"/>
        <v>0.456410657786669</v>
      </c>
      <c r="F236" s="70">
        <f t="shared" si="24"/>
        <v>0.957716104696798</v>
      </c>
      <c r="G236" s="337">
        <f>+K150/G150</f>
        <v>0.967117723602049</v>
      </c>
      <c r="H236" s="66"/>
      <c r="I236" s="55"/>
      <c r="J236" s="55"/>
      <c r="K236" s="56"/>
    </row>
    <row r="237" spans="2:11" ht="13.5">
      <c r="B237" s="336"/>
      <c r="C237" s="50" t="s">
        <v>176</v>
      </c>
      <c r="D237" s="71">
        <f t="shared" si="22"/>
        <v>1.0977815502186967</v>
      </c>
      <c r="E237" s="72">
        <f t="shared" si="23"/>
        <v>1.143326267106037</v>
      </c>
      <c r="F237" s="73">
        <f t="shared" si="24"/>
        <v>1.1004736872680978</v>
      </c>
      <c r="G237" s="338"/>
      <c r="H237" s="66"/>
      <c r="I237" s="55"/>
      <c r="J237" s="55"/>
      <c r="K237" s="67"/>
    </row>
    <row r="238" spans="2:11" ht="13.5">
      <c r="B238" s="336" t="s">
        <v>8</v>
      </c>
      <c r="C238" s="52" t="s">
        <v>175</v>
      </c>
      <c r="D238" s="68">
        <f t="shared" si="22"/>
        <v>0.9741005100291075</v>
      </c>
      <c r="E238" s="69">
        <f t="shared" si="23"/>
        <v>0.6082705826073578</v>
      </c>
      <c r="F238" s="70">
        <f t="shared" si="24"/>
        <v>0.9556242828298063</v>
      </c>
      <c r="G238" s="337">
        <f>+K152/G152</f>
        <v>0.9611877538641362</v>
      </c>
      <c r="H238" s="66"/>
      <c r="I238" s="55"/>
      <c r="J238" s="55"/>
      <c r="K238" s="56"/>
    </row>
    <row r="239" spans="2:11" ht="13.5">
      <c r="B239" s="336"/>
      <c r="C239" s="50" t="s">
        <v>176</v>
      </c>
      <c r="D239" s="71">
        <f t="shared" si="22"/>
        <v>1.0665706088597755</v>
      </c>
      <c r="E239" s="72">
        <f t="shared" si="23"/>
        <v>0.9031858916001707</v>
      </c>
      <c r="F239" s="73">
        <f t="shared" si="24"/>
        <v>1.0603661529109996</v>
      </c>
      <c r="G239" s="338"/>
      <c r="H239" s="66"/>
      <c r="I239" s="55"/>
      <c r="J239" s="55"/>
      <c r="K239" s="67"/>
    </row>
    <row r="240" spans="2:11" ht="13.5">
      <c r="B240" s="336" t="s">
        <v>9</v>
      </c>
      <c r="C240" s="52" t="s">
        <v>175</v>
      </c>
      <c r="D240" s="68">
        <f t="shared" si="22"/>
        <v>0.9662913730020847</v>
      </c>
      <c r="E240" s="69">
        <f t="shared" si="23"/>
        <v>0.6210554540622498</v>
      </c>
      <c r="F240" s="70">
        <f t="shared" si="24"/>
        <v>0.9491592651169614</v>
      </c>
      <c r="G240" s="337">
        <f>+K154/G154</f>
        <v>0.9531997017498748</v>
      </c>
      <c r="H240" s="66"/>
      <c r="I240" s="55"/>
      <c r="J240" s="55"/>
      <c r="K240" s="56"/>
    </row>
    <row r="241" spans="2:11" ht="13.5">
      <c r="B241" s="336"/>
      <c r="C241" s="50" t="s">
        <v>176</v>
      </c>
      <c r="D241" s="71">
        <f t="shared" si="22"/>
        <v>1.040482620739593</v>
      </c>
      <c r="E241" s="72">
        <f t="shared" si="23"/>
        <v>2.1339385591065834</v>
      </c>
      <c r="F241" s="73">
        <f t="shared" si="24"/>
        <v>1.0541283523047686</v>
      </c>
      <c r="G241" s="338"/>
      <c r="H241" s="66"/>
      <c r="I241" s="55"/>
      <c r="J241" s="55"/>
      <c r="K241" s="67"/>
    </row>
    <row r="242" spans="2:11" ht="13.5">
      <c r="B242" s="336" t="s">
        <v>10</v>
      </c>
      <c r="C242" s="52" t="s">
        <v>175</v>
      </c>
      <c r="D242" s="68">
        <f t="shared" si="22"/>
        <v>0.9605277933632694</v>
      </c>
      <c r="E242" s="69">
        <f t="shared" si="23"/>
        <v>0.2596248536916134</v>
      </c>
      <c r="F242" s="70">
        <f t="shared" si="24"/>
        <v>0.9399912076808923</v>
      </c>
      <c r="G242" s="337">
        <f>+K156/G156</f>
        <v>0.9401229266720861</v>
      </c>
      <c r="H242" s="66"/>
      <c r="I242" s="55"/>
      <c r="J242" s="55"/>
      <c r="K242" s="56"/>
    </row>
    <row r="243" spans="2:11" ht="13.5">
      <c r="B243" s="336"/>
      <c r="C243" s="50" t="s">
        <v>176</v>
      </c>
      <c r="D243" s="71">
        <f t="shared" si="22"/>
        <v>0.9542126541525197</v>
      </c>
      <c r="E243" s="72">
        <f t="shared" si="23"/>
        <v>0.7174354805933754</v>
      </c>
      <c r="F243" s="73">
        <f t="shared" si="24"/>
        <v>0.9499779210135618</v>
      </c>
      <c r="G243" s="338"/>
      <c r="H243" s="66"/>
      <c r="I243" s="55"/>
      <c r="J243" s="55"/>
      <c r="K243" s="67"/>
    </row>
    <row r="244" spans="2:11" ht="13.5">
      <c r="B244" s="336" t="s">
        <v>11</v>
      </c>
      <c r="C244" s="52" t="s">
        <v>175</v>
      </c>
      <c r="D244" s="68">
        <f t="shared" si="22"/>
        <v>0.9703409156145866</v>
      </c>
      <c r="E244" s="69">
        <f t="shared" si="23"/>
        <v>0.4278872440981096</v>
      </c>
      <c r="F244" s="70">
        <f t="shared" si="24"/>
        <v>0.9463859505634935</v>
      </c>
      <c r="G244" s="337">
        <f>+K158/G158</f>
        <v>0.9482188665367425</v>
      </c>
      <c r="H244" s="66"/>
      <c r="I244" s="55"/>
      <c r="J244" s="55"/>
      <c r="K244" s="56"/>
    </row>
    <row r="245" spans="2:11" ht="13.5">
      <c r="B245" s="336"/>
      <c r="C245" s="50" t="s">
        <v>176</v>
      </c>
      <c r="D245" s="71">
        <f t="shared" si="22"/>
        <v>0.9341775910729168</v>
      </c>
      <c r="E245" s="72">
        <f t="shared" si="23"/>
        <v>1.5615497172089834</v>
      </c>
      <c r="F245" s="73">
        <f t="shared" si="24"/>
        <v>0.961961107767826</v>
      </c>
      <c r="G245" s="338"/>
      <c r="H245" s="66"/>
      <c r="I245" s="55"/>
      <c r="J245" s="55"/>
      <c r="K245" s="67"/>
    </row>
    <row r="246" spans="2:11" ht="13.5">
      <c r="B246" s="336" t="s">
        <v>12</v>
      </c>
      <c r="C246" s="3" t="s">
        <v>175</v>
      </c>
      <c r="D246" s="74">
        <f t="shared" si="22"/>
        <v>0.9869881793169089</v>
      </c>
      <c r="E246" s="75">
        <f t="shared" si="23"/>
        <v>0.36208183790825366</v>
      </c>
      <c r="F246" s="76">
        <f t="shared" si="24"/>
        <v>0.9569057009465457</v>
      </c>
      <c r="G246" s="337">
        <f>+K160/G160</f>
        <v>0.959827541558489</v>
      </c>
      <c r="H246" s="66"/>
      <c r="I246" s="55"/>
      <c r="J246" s="55"/>
      <c r="K246" s="56"/>
    </row>
    <row r="247" spans="2:11" ht="13.5">
      <c r="B247" s="336"/>
      <c r="C247" s="3" t="s">
        <v>176</v>
      </c>
      <c r="D247" s="74">
        <f t="shared" si="22"/>
        <v>1.0108305410847553</v>
      </c>
      <c r="E247" s="75">
        <f t="shared" si="23"/>
        <v>1.778558214273504</v>
      </c>
      <c r="F247" s="76">
        <f t="shared" si="24"/>
        <v>1.0330861526859725</v>
      </c>
      <c r="G247" s="338"/>
      <c r="H247" s="66"/>
      <c r="I247" s="55"/>
      <c r="J247" s="55"/>
      <c r="K247" s="67"/>
    </row>
    <row r="248" spans="2:11" ht="13.5">
      <c r="B248" s="336" t="s">
        <v>13</v>
      </c>
      <c r="C248" s="52" t="s">
        <v>175</v>
      </c>
      <c r="D248" s="68">
        <f t="shared" si="22"/>
        <v>0.9795669095999204</v>
      </c>
      <c r="E248" s="69">
        <f t="shared" si="23"/>
        <v>0.5131039546263352</v>
      </c>
      <c r="F248" s="70">
        <f t="shared" si="24"/>
        <v>0.9604700146773304</v>
      </c>
      <c r="G248" s="337">
        <f>+K162/G162</f>
        <v>0.96647508451615</v>
      </c>
      <c r="H248" s="66"/>
      <c r="I248" s="55"/>
      <c r="J248" s="55"/>
      <c r="K248" s="56"/>
    </row>
    <row r="249" spans="2:11" ht="13.5">
      <c r="B249" s="336"/>
      <c r="C249" s="50" t="s">
        <v>176</v>
      </c>
      <c r="D249" s="71">
        <f t="shared" si="22"/>
        <v>1.2703293736775956</v>
      </c>
      <c r="E249" s="72">
        <f t="shared" si="23"/>
        <v>0.6158130130061518</v>
      </c>
      <c r="F249" s="73">
        <f t="shared" si="24"/>
        <v>1.2594038165182226</v>
      </c>
      <c r="G249" s="338"/>
      <c r="H249" s="66"/>
      <c r="I249" s="55"/>
      <c r="J249" s="55"/>
      <c r="K249" s="67"/>
    </row>
    <row r="250" spans="2:11" ht="13.5">
      <c r="B250" s="336" t="s">
        <v>14</v>
      </c>
      <c r="C250" s="52" t="s">
        <v>175</v>
      </c>
      <c r="D250" s="68">
        <f t="shared" si="22"/>
        <v>0.9783806328580283</v>
      </c>
      <c r="E250" s="69">
        <f t="shared" si="23"/>
        <v>0.5497043567731555</v>
      </c>
      <c r="F250" s="70">
        <f t="shared" si="24"/>
        <v>0.9597785714467143</v>
      </c>
      <c r="G250" s="337">
        <f>+K164/G164</f>
        <v>0.9737946503358634</v>
      </c>
      <c r="H250" s="66"/>
      <c r="I250" s="55"/>
      <c r="J250" s="55"/>
      <c r="K250" s="56"/>
    </row>
    <row r="251" spans="2:11" ht="13.5">
      <c r="B251" s="336"/>
      <c r="C251" s="50" t="s">
        <v>176</v>
      </c>
      <c r="D251" s="71">
        <f t="shared" si="22"/>
        <v>1.178240721850352</v>
      </c>
      <c r="E251" s="72">
        <f t="shared" si="23"/>
        <v>0.5754335688309978</v>
      </c>
      <c r="F251" s="73">
        <f t="shared" si="24"/>
        <v>1.1590098287330306</v>
      </c>
      <c r="G251" s="338"/>
      <c r="H251" s="66"/>
      <c r="I251" s="55"/>
      <c r="J251" s="55"/>
      <c r="K251" s="67"/>
    </row>
    <row r="252" spans="2:11" ht="13.5">
      <c r="B252" s="336" t="s">
        <v>15</v>
      </c>
      <c r="C252" s="52" t="s">
        <v>175</v>
      </c>
      <c r="D252" s="68">
        <f t="shared" si="22"/>
        <v>0.9705181312718477</v>
      </c>
      <c r="E252" s="69">
        <f t="shared" si="23"/>
        <v>0.5246932205484208</v>
      </c>
      <c r="F252" s="70">
        <f t="shared" si="24"/>
        <v>0.9488121177202719</v>
      </c>
      <c r="G252" s="337">
        <f>+K166/G166</f>
        <v>0.9444678778737182</v>
      </c>
      <c r="H252" s="66"/>
      <c r="I252" s="55"/>
      <c r="J252" s="55"/>
      <c r="K252" s="56"/>
    </row>
    <row r="253" spans="2:11" ht="13.5">
      <c r="B253" s="336"/>
      <c r="C253" s="50" t="s">
        <v>176</v>
      </c>
      <c r="D253" s="71">
        <f t="shared" si="22"/>
        <v>0.7668655262954317</v>
      </c>
      <c r="E253" s="72">
        <f t="shared" si="23"/>
        <v>0.048774817501278656</v>
      </c>
      <c r="F253" s="73">
        <f t="shared" si="24"/>
        <v>0.7562137841777528</v>
      </c>
      <c r="G253" s="338"/>
      <c r="H253" s="66"/>
      <c r="I253" s="55"/>
      <c r="J253" s="55"/>
      <c r="K253" s="67"/>
    </row>
    <row r="254" spans="2:11" ht="13.5">
      <c r="B254" s="336" t="s">
        <v>16</v>
      </c>
      <c r="C254" s="52" t="s">
        <v>175</v>
      </c>
      <c r="D254" s="68">
        <f t="shared" si="22"/>
        <v>1.0008639493397877</v>
      </c>
      <c r="E254" s="69">
        <f t="shared" si="23"/>
        <v>0.48975500484632134</v>
      </c>
      <c r="F254" s="70">
        <f t="shared" si="24"/>
        <v>0.9727031554616752</v>
      </c>
      <c r="G254" s="337">
        <f>+K168/G168</f>
        <v>0.9691285923378422</v>
      </c>
      <c r="H254" s="66"/>
      <c r="I254" s="55"/>
      <c r="J254" s="55"/>
      <c r="K254" s="56"/>
    </row>
    <row r="255" spans="2:11" ht="13.5">
      <c r="B255" s="336"/>
      <c r="C255" s="50" t="s">
        <v>176</v>
      </c>
      <c r="D255" s="71">
        <f t="shared" si="22"/>
        <v>0.8440694867381207</v>
      </c>
      <c r="E255" s="72">
        <f t="shared" si="23"/>
        <v>3.4086641206650463</v>
      </c>
      <c r="F255" s="73">
        <f t="shared" si="24"/>
        <v>0.8843981156271193</v>
      </c>
      <c r="G255" s="338"/>
      <c r="H255" s="66"/>
      <c r="I255" s="55"/>
      <c r="J255" s="55"/>
      <c r="K255" s="67"/>
    </row>
    <row r="256" spans="2:11" ht="13.5">
      <c r="B256" s="47"/>
      <c r="C256" s="3"/>
      <c r="D256" s="74"/>
      <c r="E256" s="75"/>
      <c r="F256" s="76"/>
      <c r="G256" s="77"/>
      <c r="H256" s="66"/>
      <c r="I256" s="55"/>
      <c r="J256" s="55"/>
      <c r="K256" s="55"/>
    </row>
    <row r="257" spans="2:11" ht="13.5">
      <c r="B257" s="336" t="s">
        <v>17</v>
      </c>
      <c r="C257" s="52" t="s">
        <v>175</v>
      </c>
      <c r="D257" s="68">
        <f>+H171/D171</f>
        <v>0.9864248713725445</v>
      </c>
      <c r="E257" s="69">
        <f>+I171/E171</f>
        <v>0.5294865000043012</v>
      </c>
      <c r="F257" s="70">
        <f>+J171/F171</f>
        <v>0.9654434080291671</v>
      </c>
      <c r="G257" s="337">
        <f>+K171/G171</f>
        <v>0.96963066629588</v>
      </c>
      <c r="H257" s="66"/>
      <c r="I257" s="55"/>
      <c r="J257" s="55"/>
      <c r="K257" s="56"/>
    </row>
    <row r="258" spans="2:11" ht="13.5">
      <c r="B258" s="336"/>
      <c r="C258" s="54" t="s">
        <v>176</v>
      </c>
      <c r="D258" s="71">
        <f>+H172/D172</f>
        <v>1.0316227121609018</v>
      </c>
      <c r="E258" s="72">
        <f>+I172/E172</f>
        <v>0.9095625575640832</v>
      </c>
      <c r="F258" s="73">
        <f>+J172/F172</f>
        <v>1.0251897379899362</v>
      </c>
      <c r="G258" s="338"/>
      <c r="H258" s="66"/>
      <c r="I258" s="55"/>
      <c r="J258" s="55"/>
      <c r="K258" s="67"/>
    </row>
    <row r="261" spans="2:6" ht="13.5">
      <c r="B261" s="232" t="s">
        <v>184</v>
      </c>
      <c r="C261" s="232"/>
      <c r="D261" s="232"/>
      <c r="E261" s="232"/>
      <c r="F261" s="232"/>
    </row>
    <row r="262" spans="2:4" ht="13.5">
      <c r="B262" s="257" t="s">
        <v>185</v>
      </c>
      <c r="C262" s="257"/>
      <c r="D262" t="s">
        <v>354</v>
      </c>
    </row>
    <row r="263" spans="2:11" ht="13.5">
      <c r="B263" s="233"/>
      <c r="C263" s="272" t="s">
        <v>178</v>
      </c>
      <c r="D263" s="244" t="s">
        <v>180</v>
      </c>
      <c r="E263" s="244"/>
      <c r="F263" s="244" t="s">
        <v>181</v>
      </c>
      <c r="G263" s="244"/>
      <c r="H263" s="244" t="s">
        <v>182</v>
      </c>
      <c r="I263" s="244"/>
      <c r="J263" s="244" t="s">
        <v>183</v>
      </c>
      <c r="K263" s="244"/>
    </row>
    <row r="264" spans="2:11" ht="13.5">
      <c r="B264" s="233"/>
      <c r="C264" s="272"/>
      <c r="D264" s="3" t="s">
        <v>129</v>
      </c>
      <c r="E264" s="3" t="s">
        <v>179</v>
      </c>
      <c r="F264" s="3" t="s">
        <v>129</v>
      </c>
      <c r="G264" s="3" t="s">
        <v>179</v>
      </c>
      <c r="H264" s="3" t="s">
        <v>129</v>
      </c>
      <c r="I264" s="3" t="s">
        <v>179</v>
      </c>
      <c r="J264" s="3" t="s">
        <v>129</v>
      </c>
      <c r="K264" s="3" t="s">
        <v>179</v>
      </c>
    </row>
    <row r="265" spans="2:11" ht="13.5">
      <c r="B265" s="1" t="s">
        <v>0</v>
      </c>
      <c r="C265" s="30">
        <v>24848550</v>
      </c>
      <c r="D265" s="30">
        <v>4906407</v>
      </c>
      <c r="E265" s="31">
        <f>+D265/C265</f>
        <v>0.19745244692346234</v>
      </c>
      <c r="F265" s="30">
        <v>1060061</v>
      </c>
      <c r="G265" s="31">
        <f>+F265/C265</f>
        <v>0.04266087960866932</v>
      </c>
      <c r="H265" s="30">
        <v>1121497</v>
      </c>
      <c r="I265" s="31">
        <f>+H265/C265</f>
        <v>0.04513329751635407</v>
      </c>
      <c r="J265" s="30">
        <v>450000</v>
      </c>
      <c r="K265" s="31">
        <f>+J265/C265</f>
        <v>0.01810970861478839</v>
      </c>
    </row>
    <row r="266" spans="2:11" ht="13.5">
      <c r="B266" s="1" t="s">
        <v>1</v>
      </c>
      <c r="C266" s="30">
        <v>3377887</v>
      </c>
      <c r="D266" s="30">
        <v>533961</v>
      </c>
      <c r="E266" s="31">
        <f aca="true" t="shared" si="25" ref="E266:E281">+D266/C266</f>
        <v>0.15807544775772547</v>
      </c>
      <c r="F266" s="30">
        <v>136661</v>
      </c>
      <c r="G266" s="31">
        <f aca="true" t="shared" si="26" ref="G266:G283">+F266/C266</f>
        <v>0.04045754046834604</v>
      </c>
      <c r="H266" s="30">
        <v>153773</v>
      </c>
      <c r="I266" s="31">
        <f aca="true" t="shared" si="27" ref="I266:I283">+H266/C266</f>
        <v>0.045523429291743626</v>
      </c>
      <c r="J266" s="30"/>
      <c r="K266" s="31">
        <f aca="true" t="shared" si="28" ref="K266:K283">+J266/C266</f>
        <v>0</v>
      </c>
    </row>
    <row r="267" spans="2:11" ht="13.5">
      <c r="B267" s="1" t="s">
        <v>2</v>
      </c>
      <c r="C267" s="30">
        <v>8986059</v>
      </c>
      <c r="D267" s="30">
        <v>1611735</v>
      </c>
      <c r="E267" s="31">
        <f t="shared" si="25"/>
        <v>0.17935949452368385</v>
      </c>
      <c r="F267" s="30">
        <v>375771</v>
      </c>
      <c r="G267" s="31">
        <f t="shared" si="26"/>
        <v>0.0418171080336775</v>
      </c>
      <c r="H267" s="30">
        <v>449452</v>
      </c>
      <c r="I267" s="31">
        <f t="shared" si="27"/>
        <v>0.05001658680407062</v>
      </c>
      <c r="J267" s="30">
        <v>50000</v>
      </c>
      <c r="K267" s="31">
        <f t="shared" si="28"/>
        <v>0.005564174461796879</v>
      </c>
    </row>
    <row r="268" spans="2:11" ht="13.5">
      <c r="B268" s="1" t="s">
        <v>3</v>
      </c>
      <c r="C268" s="30">
        <v>4153748</v>
      </c>
      <c r="D268" s="30">
        <v>830029</v>
      </c>
      <c r="E268" s="31">
        <f t="shared" si="25"/>
        <v>0.19982651812290972</v>
      </c>
      <c r="F268" s="30">
        <v>190991</v>
      </c>
      <c r="G268" s="31">
        <f t="shared" si="26"/>
        <v>0.0459804013146681</v>
      </c>
      <c r="H268" s="30">
        <v>196294</v>
      </c>
      <c r="I268" s="31">
        <f t="shared" si="27"/>
        <v>0.047257079630252004</v>
      </c>
      <c r="J268" s="30">
        <v>51772</v>
      </c>
      <c r="K268" s="31">
        <f t="shared" si="28"/>
        <v>0.012463924147540969</v>
      </c>
    </row>
    <row r="269" spans="2:11" ht="13.5">
      <c r="B269" s="1" t="s">
        <v>4</v>
      </c>
      <c r="C269" s="30">
        <v>2847087</v>
      </c>
      <c r="D269" s="30">
        <v>484931</v>
      </c>
      <c r="E269" s="31">
        <f t="shared" si="25"/>
        <v>0.17032531847463742</v>
      </c>
      <c r="F269" s="30">
        <v>121880</v>
      </c>
      <c r="G269" s="31">
        <f t="shared" si="26"/>
        <v>0.04280866724480144</v>
      </c>
      <c r="H269" s="30">
        <v>134702</v>
      </c>
      <c r="I269" s="31">
        <f t="shared" si="27"/>
        <v>0.04731221771586186</v>
      </c>
      <c r="J269" s="30">
        <v>0</v>
      </c>
      <c r="K269" s="31">
        <f t="shared" si="28"/>
        <v>0</v>
      </c>
    </row>
    <row r="270" spans="2:11" ht="13.5">
      <c r="B270" s="1" t="s">
        <v>5</v>
      </c>
      <c r="C270" s="30">
        <v>1911715</v>
      </c>
      <c r="D270" s="30">
        <v>356773</v>
      </c>
      <c r="E270" s="31">
        <f t="shared" si="25"/>
        <v>0.18662457531588128</v>
      </c>
      <c r="F270" s="30">
        <v>89675</v>
      </c>
      <c r="G270" s="31">
        <f t="shared" si="26"/>
        <v>0.046908142688632984</v>
      </c>
      <c r="H270" s="30">
        <v>56368</v>
      </c>
      <c r="I270" s="31">
        <f t="shared" si="27"/>
        <v>0.029485566624732243</v>
      </c>
      <c r="J270" s="30"/>
      <c r="K270" s="31">
        <f t="shared" si="28"/>
        <v>0</v>
      </c>
    </row>
    <row r="271" spans="2:11" ht="13.5">
      <c r="B271" s="1" t="s">
        <v>6</v>
      </c>
      <c r="C271" s="30">
        <v>7057707</v>
      </c>
      <c r="D271" s="30">
        <v>1511401</v>
      </c>
      <c r="E271" s="31">
        <f t="shared" si="25"/>
        <v>0.2141490146870648</v>
      </c>
      <c r="F271" s="30">
        <v>334051</v>
      </c>
      <c r="G271" s="31">
        <f t="shared" si="26"/>
        <v>0.04733137830743044</v>
      </c>
      <c r="H271" s="30">
        <v>330613</v>
      </c>
      <c r="I271" s="31">
        <f t="shared" si="27"/>
        <v>0.0468442512561091</v>
      </c>
      <c r="J271" s="30"/>
      <c r="K271" s="31">
        <f t="shared" si="28"/>
        <v>0</v>
      </c>
    </row>
    <row r="272" spans="2:11" ht="13.5">
      <c r="B272" s="1" t="s">
        <v>7</v>
      </c>
      <c r="C272" s="30">
        <v>7667887</v>
      </c>
      <c r="D272" s="30">
        <v>1736105</v>
      </c>
      <c r="E272" s="31">
        <f t="shared" si="25"/>
        <v>0.22641243930694335</v>
      </c>
      <c r="F272" s="30">
        <v>364810</v>
      </c>
      <c r="G272" s="31">
        <f t="shared" si="26"/>
        <v>0.04757634013125128</v>
      </c>
      <c r="H272" s="30">
        <v>294262</v>
      </c>
      <c r="I272" s="31">
        <f t="shared" si="27"/>
        <v>0.038375891559173994</v>
      </c>
      <c r="J272" s="30">
        <v>237788</v>
      </c>
      <c r="K272" s="31">
        <f t="shared" si="28"/>
        <v>0.03101088996225427</v>
      </c>
    </row>
    <row r="273" spans="2:11" ht="13.5">
      <c r="B273" s="1" t="s">
        <v>8</v>
      </c>
      <c r="C273" s="30">
        <v>2433440</v>
      </c>
      <c r="D273" s="30">
        <v>524051</v>
      </c>
      <c r="E273" s="31">
        <f t="shared" si="25"/>
        <v>0.215353984482872</v>
      </c>
      <c r="F273" s="30">
        <v>108123</v>
      </c>
      <c r="G273" s="31">
        <f t="shared" si="26"/>
        <v>0.04443216187783549</v>
      </c>
      <c r="H273" s="30">
        <v>81153</v>
      </c>
      <c r="I273" s="31">
        <f t="shared" si="27"/>
        <v>0.03334908606746006</v>
      </c>
      <c r="J273" s="30">
        <v>0</v>
      </c>
      <c r="K273" s="31">
        <f t="shared" si="28"/>
        <v>0</v>
      </c>
    </row>
    <row r="274" spans="2:11" ht="13.5">
      <c r="B274" s="1" t="s">
        <v>9</v>
      </c>
      <c r="C274" s="30">
        <v>11431246</v>
      </c>
      <c r="D274" s="30">
        <v>210714</v>
      </c>
      <c r="E274" s="31">
        <f t="shared" si="25"/>
        <v>0.01843316117945498</v>
      </c>
      <c r="F274" s="30">
        <v>53628</v>
      </c>
      <c r="G274" s="31">
        <f t="shared" si="26"/>
        <v>0.0046913521063233175</v>
      </c>
      <c r="H274" s="30">
        <v>33969</v>
      </c>
      <c r="I274" s="31">
        <f t="shared" si="27"/>
        <v>0.0029715920731650776</v>
      </c>
      <c r="J274" s="30">
        <v>0</v>
      </c>
      <c r="K274" s="31">
        <f t="shared" si="28"/>
        <v>0</v>
      </c>
    </row>
    <row r="275" spans="2:11" ht="13.5">
      <c r="B275" s="1" t="s">
        <v>10</v>
      </c>
      <c r="C275" s="30">
        <v>365408</v>
      </c>
      <c r="D275" s="30">
        <v>54071</v>
      </c>
      <c r="E275" s="31">
        <f t="shared" si="25"/>
        <v>0.1479743191172607</v>
      </c>
      <c r="F275" s="30">
        <v>36553</v>
      </c>
      <c r="G275" s="31">
        <f t="shared" si="26"/>
        <v>0.10003338733689465</v>
      </c>
      <c r="H275" s="30">
        <v>14690</v>
      </c>
      <c r="I275" s="31">
        <f t="shared" si="27"/>
        <v>0.04020163762150801</v>
      </c>
      <c r="J275" s="30"/>
      <c r="K275" s="31">
        <f t="shared" si="28"/>
        <v>0</v>
      </c>
    </row>
    <row r="276" spans="2:11" ht="13.5">
      <c r="B276" s="1" t="s">
        <v>11</v>
      </c>
      <c r="C276" s="30">
        <v>7191813</v>
      </c>
      <c r="D276" s="30">
        <v>1493098</v>
      </c>
      <c r="E276" s="31">
        <f t="shared" si="25"/>
        <v>0.20761079299475668</v>
      </c>
      <c r="F276" s="30">
        <v>319936</v>
      </c>
      <c r="G276" s="31">
        <f t="shared" si="26"/>
        <v>0.044486140003918345</v>
      </c>
      <c r="H276" s="30">
        <v>292641</v>
      </c>
      <c r="I276" s="31">
        <f t="shared" si="27"/>
        <v>0.04069085222321548</v>
      </c>
      <c r="J276" s="30">
        <v>357388</v>
      </c>
      <c r="K276" s="31">
        <f t="shared" si="28"/>
        <v>0.049693728132252604</v>
      </c>
    </row>
    <row r="277" spans="2:11" ht="13.5">
      <c r="B277" s="1" t="s">
        <v>12</v>
      </c>
      <c r="C277" s="30">
        <v>1385269</v>
      </c>
      <c r="D277" s="30">
        <v>263767</v>
      </c>
      <c r="E277" s="31">
        <f t="shared" si="25"/>
        <v>0.19040850549604446</v>
      </c>
      <c r="F277" s="30">
        <v>71484</v>
      </c>
      <c r="G277" s="31">
        <f t="shared" si="26"/>
        <v>0.05160297386283819</v>
      </c>
      <c r="H277" s="30">
        <v>50048</v>
      </c>
      <c r="I277" s="31">
        <f t="shared" si="27"/>
        <v>0.03612872301336419</v>
      </c>
      <c r="J277" s="30">
        <v>4864</v>
      </c>
      <c r="K277" s="31">
        <f t="shared" si="28"/>
        <v>0.0035112313926031697</v>
      </c>
    </row>
    <row r="278" spans="2:11" ht="13.5">
      <c r="B278" s="1" t="s">
        <v>13</v>
      </c>
      <c r="C278" s="30">
        <v>1855370</v>
      </c>
      <c r="D278" s="30">
        <v>356272</v>
      </c>
      <c r="E278" s="31">
        <f t="shared" si="25"/>
        <v>0.19202207645914293</v>
      </c>
      <c r="F278" s="30">
        <v>109238</v>
      </c>
      <c r="G278" s="31">
        <f t="shared" si="26"/>
        <v>0.058876666109724744</v>
      </c>
      <c r="H278" s="30">
        <v>83221</v>
      </c>
      <c r="I278" s="31">
        <f t="shared" si="27"/>
        <v>0.044854126131175995</v>
      </c>
      <c r="J278" s="30">
        <v>57552</v>
      </c>
      <c r="K278" s="31">
        <f t="shared" si="28"/>
        <v>0.031019149819173534</v>
      </c>
    </row>
    <row r="279" spans="2:11" ht="13.5">
      <c r="B279" s="1" t="s">
        <v>14</v>
      </c>
      <c r="C279" s="30">
        <v>3221984</v>
      </c>
      <c r="D279" s="30">
        <v>735650</v>
      </c>
      <c r="E279" s="31">
        <f t="shared" si="25"/>
        <v>0.2283220524993296</v>
      </c>
      <c r="F279" s="30">
        <v>159824</v>
      </c>
      <c r="G279" s="31">
        <f t="shared" si="26"/>
        <v>0.049604219015364444</v>
      </c>
      <c r="H279" s="30">
        <v>173989</v>
      </c>
      <c r="I279" s="31">
        <f t="shared" si="27"/>
        <v>0.05400057852552961</v>
      </c>
      <c r="J279" s="30"/>
      <c r="K279" s="31">
        <f t="shared" si="28"/>
        <v>0</v>
      </c>
    </row>
    <row r="280" spans="2:11" ht="13.5">
      <c r="B280" s="1" t="s">
        <v>15</v>
      </c>
      <c r="C280" s="30">
        <v>850186</v>
      </c>
      <c r="D280" s="30">
        <v>197035</v>
      </c>
      <c r="E280" s="31">
        <f t="shared" si="25"/>
        <v>0.23175516886892986</v>
      </c>
      <c r="F280" s="30">
        <v>41959</v>
      </c>
      <c r="G280" s="31">
        <f t="shared" si="26"/>
        <v>0.04935272987322774</v>
      </c>
      <c r="H280" s="30">
        <v>24334</v>
      </c>
      <c r="I280" s="31">
        <f t="shared" si="27"/>
        <v>0.028621972133156745</v>
      </c>
      <c r="J280" s="30">
        <v>61445</v>
      </c>
      <c r="K280" s="31">
        <f t="shared" si="28"/>
        <v>0.07227242038800921</v>
      </c>
    </row>
    <row r="281" spans="2:11" ht="13.5">
      <c r="B281" s="1" t="s">
        <v>16</v>
      </c>
      <c r="C281" s="30">
        <v>1112283</v>
      </c>
      <c r="D281" s="30">
        <v>241079</v>
      </c>
      <c r="E281" s="31">
        <f t="shared" si="25"/>
        <v>0.21674250168347445</v>
      </c>
      <c r="F281" s="30">
        <v>66322</v>
      </c>
      <c r="G281" s="31">
        <f t="shared" si="26"/>
        <v>0.0596269114964447</v>
      </c>
      <c r="H281" s="30">
        <v>62403</v>
      </c>
      <c r="I281" s="31">
        <f t="shared" si="27"/>
        <v>0.05610352760943033</v>
      </c>
      <c r="J281" s="30">
        <v>0</v>
      </c>
      <c r="K281" s="31">
        <f t="shared" si="28"/>
        <v>0</v>
      </c>
    </row>
    <row r="282" spans="2:11" ht="13.5">
      <c r="B282" s="1"/>
      <c r="C282" s="30"/>
      <c r="D282" s="30"/>
      <c r="E282" s="31"/>
      <c r="F282" s="30"/>
      <c r="G282" s="31"/>
      <c r="H282" s="30"/>
      <c r="I282" s="31"/>
      <c r="J282" s="30"/>
      <c r="K282" s="31"/>
    </row>
    <row r="283" spans="2:11" ht="13.5">
      <c r="B283" s="1" t="s">
        <v>17</v>
      </c>
      <c r="C283" s="30">
        <f>SUM(C265:C281)</f>
        <v>90697639</v>
      </c>
      <c r="D283" s="30">
        <f>SUM(D265:D281)</f>
        <v>16047079</v>
      </c>
      <c r="E283" s="31">
        <f>+D283/C283</f>
        <v>0.17692940165730223</v>
      </c>
      <c r="F283" s="30">
        <f>SUM(F265:F281)</f>
        <v>3640967</v>
      </c>
      <c r="G283" s="31">
        <f t="shared" si="26"/>
        <v>0.04014401080495601</v>
      </c>
      <c r="H283" s="30">
        <f>SUM(H265:H281)</f>
        <v>3553409</v>
      </c>
      <c r="I283" s="31">
        <f t="shared" si="27"/>
        <v>0.039178627351038324</v>
      </c>
      <c r="J283" s="30">
        <f>SUM(J265:J281)</f>
        <v>1270809</v>
      </c>
      <c r="K283" s="31">
        <f t="shared" si="28"/>
        <v>0.014011489317820059</v>
      </c>
    </row>
    <row r="284" spans="2:11" ht="13.5">
      <c r="B284" s="19"/>
      <c r="C284" s="55"/>
      <c r="D284" s="55"/>
      <c r="E284" s="114"/>
      <c r="F284" s="55"/>
      <c r="G284" s="114"/>
      <c r="H284" s="55"/>
      <c r="I284" s="114"/>
      <c r="J284" s="55">
        <v>8</v>
      </c>
      <c r="K284" s="114"/>
    </row>
    <row r="285" spans="2:11" ht="13.5">
      <c r="B285" s="19"/>
      <c r="C285" s="20"/>
      <c r="D285" s="20"/>
      <c r="E285" s="26"/>
      <c r="F285" s="20"/>
      <c r="G285" s="26"/>
      <c r="H285" s="20"/>
      <c r="I285" s="26"/>
      <c r="J285" s="20"/>
      <c r="K285" s="26"/>
    </row>
    <row r="286" spans="2:11" ht="13.5">
      <c r="B286" s="19"/>
      <c r="C286" s="20"/>
      <c r="D286" s="20"/>
      <c r="E286" s="26"/>
      <c r="F286" s="20"/>
      <c r="G286" s="26"/>
      <c r="H286" s="20"/>
      <c r="I286" s="26"/>
      <c r="J286" s="20"/>
      <c r="K286" s="26"/>
    </row>
    <row r="288" spans="2:4" ht="13.5">
      <c r="B288" s="257" t="s">
        <v>186</v>
      </c>
      <c r="C288" s="257"/>
      <c r="D288" t="s">
        <v>354</v>
      </c>
    </row>
    <row r="289" spans="2:11" ht="13.5">
      <c r="B289" s="233"/>
      <c r="C289" s="272" t="s">
        <v>178</v>
      </c>
      <c r="D289" s="244" t="s">
        <v>180</v>
      </c>
      <c r="E289" s="244"/>
      <c r="F289" s="244" t="s">
        <v>181</v>
      </c>
      <c r="G289" s="244"/>
      <c r="H289" s="244" t="s">
        <v>182</v>
      </c>
      <c r="I289" s="244"/>
      <c r="J289" s="244" t="s">
        <v>183</v>
      </c>
      <c r="K289" s="244"/>
    </row>
    <row r="290" spans="2:11" ht="13.5">
      <c r="B290" s="233"/>
      <c r="C290" s="272"/>
      <c r="D290" s="3" t="s">
        <v>129</v>
      </c>
      <c r="E290" s="3" t="s">
        <v>179</v>
      </c>
      <c r="F290" s="3" t="s">
        <v>129</v>
      </c>
      <c r="G290" s="3" t="s">
        <v>179</v>
      </c>
      <c r="H290" s="3" t="s">
        <v>129</v>
      </c>
      <c r="I290" s="3" t="s">
        <v>179</v>
      </c>
      <c r="J290" s="3" t="s">
        <v>129</v>
      </c>
      <c r="K290" s="3" t="s">
        <v>179</v>
      </c>
    </row>
    <row r="291" spans="2:11" ht="13.5">
      <c r="B291" s="1" t="s">
        <v>0</v>
      </c>
      <c r="C291" s="30">
        <v>25271940</v>
      </c>
      <c r="D291" s="30">
        <v>5570916</v>
      </c>
      <c r="E291" s="31">
        <f>+D291/C291</f>
        <v>0.22043879496390067</v>
      </c>
      <c r="F291" s="30">
        <v>1125277</v>
      </c>
      <c r="G291" s="31">
        <f>+F291/C291</f>
        <v>0.044526735976739416</v>
      </c>
      <c r="H291" s="30">
        <v>1505102</v>
      </c>
      <c r="I291" s="31">
        <f>+H291/C291</f>
        <v>0.05955625092493889</v>
      </c>
      <c r="J291" s="30">
        <v>450000</v>
      </c>
      <c r="K291" s="31">
        <f>+J291/C291</f>
        <v>0.017806310081457933</v>
      </c>
    </row>
    <row r="292" spans="2:11" ht="13.5">
      <c r="B292" s="1" t="s">
        <v>1</v>
      </c>
      <c r="C292" s="30">
        <v>3172380</v>
      </c>
      <c r="D292" s="30">
        <v>623322</v>
      </c>
      <c r="E292" s="31">
        <f aca="true" t="shared" si="29" ref="E292:E307">+D292/C292</f>
        <v>0.19648402776464358</v>
      </c>
      <c r="F292" s="30">
        <v>129077</v>
      </c>
      <c r="G292" s="31">
        <f aca="true" t="shared" si="30" ref="G292:G309">+F292/C292</f>
        <v>0.040687748630365846</v>
      </c>
      <c r="H292" s="30">
        <v>158777</v>
      </c>
      <c r="I292" s="31">
        <f aca="true" t="shared" si="31" ref="I292:I309">+H292/C292</f>
        <v>0.050049804878356315</v>
      </c>
      <c r="J292" s="30"/>
      <c r="K292" s="31">
        <f aca="true" t="shared" si="32" ref="K292:K309">+J292/C292</f>
        <v>0</v>
      </c>
    </row>
    <row r="293" spans="2:11" ht="13.5">
      <c r="B293" s="1" t="s">
        <v>2</v>
      </c>
      <c r="C293" s="30">
        <v>9050327</v>
      </c>
      <c r="D293" s="30">
        <v>1813683</v>
      </c>
      <c r="E293" s="31">
        <f t="shared" si="29"/>
        <v>0.20039972036369513</v>
      </c>
      <c r="F293" s="30">
        <v>384137</v>
      </c>
      <c r="G293" s="31">
        <f t="shared" si="30"/>
        <v>0.04244454371648671</v>
      </c>
      <c r="H293" s="30">
        <v>518359</v>
      </c>
      <c r="I293" s="31">
        <f t="shared" si="31"/>
        <v>0.057275168068512884</v>
      </c>
      <c r="J293" s="30">
        <v>50000</v>
      </c>
      <c r="K293" s="31">
        <f t="shared" si="32"/>
        <v>0.0055246622580598466</v>
      </c>
    </row>
    <row r="294" spans="2:11" ht="13.5">
      <c r="B294" s="1" t="s">
        <v>3</v>
      </c>
      <c r="C294" s="30">
        <v>4235341</v>
      </c>
      <c r="D294" s="30">
        <v>807069</v>
      </c>
      <c r="E294" s="31">
        <f t="shared" si="29"/>
        <v>0.19055584898594943</v>
      </c>
      <c r="F294" s="30">
        <v>187347</v>
      </c>
      <c r="G294" s="31">
        <f t="shared" si="30"/>
        <v>0.04423421868510705</v>
      </c>
      <c r="H294" s="30">
        <v>224897</v>
      </c>
      <c r="I294" s="31">
        <f t="shared" si="31"/>
        <v>0.05310009276702868</v>
      </c>
      <c r="J294" s="30">
        <v>44382</v>
      </c>
      <c r="K294" s="31">
        <f t="shared" si="32"/>
        <v>0.01047896733698656</v>
      </c>
    </row>
    <row r="295" spans="2:11" ht="13.5">
      <c r="B295" s="1" t="s">
        <v>4</v>
      </c>
      <c r="C295" s="30">
        <v>2906936</v>
      </c>
      <c r="D295" s="30">
        <v>513968</v>
      </c>
      <c r="E295" s="31">
        <f t="shared" si="29"/>
        <v>0.1768074701335014</v>
      </c>
      <c r="F295" s="30">
        <v>134060</v>
      </c>
      <c r="G295" s="31">
        <f t="shared" si="30"/>
        <v>0.0461172863798859</v>
      </c>
      <c r="H295" s="30">
        <v>169914</v>
      </c>
      <c r="I295" s="31">
        <f t="shared" si="31"/>
        <v>0.0584512352525133</v>
      </c>
      <c r="J295" s="30">
        <v>0</v>
      </c>
      <c r="K295" s="31">
        <f t="shared" si="32"/>
        <v>0</v>
      </c>
    </row>
    <row r="296" spans="2:11" ht="13.5">
      <c r="B296" s="1" t="s">
        <v>5</v>
      </c>
      <c r="C296" s="30">
        <v>1808848</v>
      </c>
      <c r="D296" s="30">
        <v>332178</v>
      </c>
      <c r="E296" s="31">
        <f t="shared" si="29"/>
        <v>0.1836406375770656</v>
      </c>
      <c r="F296" s="30">
        <v>98134</v>
      </c>
      <c r="G296" s="31">
        <f t="shared" si="30"/>
        <v>0.05425220914084544</v>
      </c>
      <c r="H296" s="30">
        <v>61838</v>
      </c>
      <c r="I296" s="31">
        <f t="shared" si="31"/>
        <v>0.03418639929944362</v>
      </c>
      <c r="J296" s="30"/>
      <c r="K296" s="31">
        <f t="shared" si="32"/>
        <v>0</v>
      </c>
    </row>
    <row r="297" spans="2:11" ht="13.5">
      <c r="B297" s="1" t="s">
        <v>6</v>
      </c>
      <c r="C297" s="30">
        <v>6973842</v>
      </c>
      <c r="D297" s="30">
        <v>1575148</v>
      </c>
      <c r="E297" s="31">
        <f t="shared" si="29"/>
        <v>0.22586516872622006</v>
      </c>
      <c r="F297" s="30">
        <v>344242</v>
      </c>
      <c r="G297" s="31">
        <f t="shared" si="30"/>
        <v>0.04936188689104227</v>
      </c>
      <c r="H297" s="30">
        <v>445480</v>
      </c>
      <c r="I297" s="31">
        <f t="shared" si="31"/>
        <v>0.0638787055972877</v>
      </c>
      <c r="J297" s="30">
        <v>24187</v>
      </c>
      <c r="K297" s="31">
        <f t="shared" si="32"/>
        <v>0.0034682460543270124</v>
      </c>
    </row>
    <row r="298" spans="2:11" ht="13.5">
      <c r="B298" s="1" t="s">
        <v>7</v>
      </c>
      <c r="C298" s="30">
        <v>7729323</v>
      </c>
      <c r="D298" s="30">
        <v>1754519</v>
      </c>
      <c r="E298" s="31">
        <f t="shared" si="29"/>
        <v>0.22699517150467124</v>
      </c>
      <c r="F298" s="30">
        <v>388698</v>
      </c>
      <c r="G298" s="31">
        <f t="shared" si="30"/>
        <v>0.05028875103291711</v>
      </c>
      <c r="H298" s="30">
        <v>374877</v>
      </c>
      <c r="I298" s="31">
        <f t="shared" si="31"/>
        <v>0.0485006254752195</v>
      </c>
      <c r="J298" s="30">
        <v>291106</v>
      </c>
      <c r="K298" s="31">
        <f t="shared" si="32"/>
        <v>0.03766254819471253</v>
      </c>
    </row>
    <row r="299" spans="2:11" ht="13.5">
      <c r="B299" s="1" t="s">
        <v>8</v>
      </c>
      <c r="C299" s="30">
        <v>2445983</v>
      </c>
      <c r="D299" s="30">
        <v>598197</v>
      </c>
      <c r="E299" s="31">
        <f t="shared" si="29"/>
        <v>0.2445630243546255</v>
      </c>
      <c r="F299" s="30">
        <v>126248</v>
      </c>
      <c r="G299" s="31">
        <f t="shared" si="30"/>
        <v>0.05161442250416295</v>
      </c>
      <c r="H299" s="30">
        <v>98511</v>
      </c>
      <c r="I299" s="31">
        <f t="shared" si="31"/>
        <v>0.04027460534271906</v>
      </c>
      <c r="J299" s="30">
        <v>0</v>
      </c>
      <c r="K299" s="31">
        <f t="shared" si="32"/>
        <v>0</v>
      </c>
    </row>
    <row r="300" spans="2:11" ht="13.5">
      <c r="B300" s="1" t="s">
        <v>9</v>
      </c>
      <c r="C300" s="30">
        <v>1146786</v>
      </c>
      <c r="D300" s="30">
        <v>240011</v>
      </c>
      <c r="E300" s="31">
        <f t="shared" si="29"/>
        <v>0.20929013782867945</v>
      </c>
      <c r="F300" s="30">
        <v>62799</v>
      </c>
      <c r="G300" s="31">
        <f t="shared" si="30"/>
        <v>0.05476087081635109</v>
      </c>
      <c r="H300" s="30">
        <v>35734</v>
      </c>
      <c r="I300" s="31">
        <f t="shared" si="31"/>
        <v>0.031160129265617124</v>
      </c>
      <c r="J300" s="30">
        <v>0</v>
      </c>
      <c r="K300" s="31">
        <f t="shared" si="32"/>
        <v>0</v>
      </c>
    </row>
    <row r="301" spans="2:11" ht="13.5">
      <c r="B301" s="1" t="s">
        <v>10</v>
      </c>
      <c r="C301" s="30">
        <v>332452</v>
      </c>
      <c r="D301" s="30">
        <v>71442</v>
      </c>
      <c r="E301" s="31">
        <f t="shared" si="29"/>
        <v>0.2148941802124818</v>
      </c>
      <c r="F301" s="30">
        <v>40455</v>
      </c>
      <c r="G301" s="31">
        <f t="shared" si="30"/>
        <v>0.12168673973987222</v>
      </c>
      <c r="H301" s="30">
        <v>18285</v>
      </c>
      <c r="I301" s="31">
        <f t="shared" si="31"/>
        <v>0.055000421113423896</v>
      </c>
      <c r="J301" s="30"/>
      <c r="K301" s="31">
        <f t="shared" si="32"/>
        <v>0</v>
      </c>
    </row>
    <row r="302" spans="2:11" ht="13.5">
      <c r="B302" s="1" t="s">
        <v>11</v>
      </c>
      <c r="C302" s="30">
        <v>7182747</v>
      </c>
      <c r="D302" s="30">
        <v>1563425</v>
      </c>
      <c r="E302" s="31">
        <f t="shared" si="29"/>
        <v>0.21766393832331837</v>
      </c>
      <c r="F302" s="30">
        <v>330042</v>
      </c>
      <c r="G302" s="31">
        <f t="shared" si="30"/>
        <v>0.04594927261116116</v>
      </c>
      <c r="H302" s="30">
        <v>330895</v>
      </c>
      <c r="I302" s="31">
        <f t="shared" si="31"/>
        <v>0.04606802940434906</v>
      </c>
      <c r="J302" s="30">
        <v>356430</v>
      </c>
      <c r="K302" s="31">
        <f t="shared" si="32"/>
        <v>0.04962307596244167</v>
      </c>
    </row>
    <row r="303" spans="2:11" ht="13.5">
      <c r="B303" s="1" t="s">
        <v>12</v>
      </c>
      <c r="C303" s="30">
        <v>1288575</v>
      </c>
      <c r="D303" s="30">
        <v>233153</v>
      </c>
      <c r="E303" s="31">
        <f t="shared" si="29"/>
        <v>0.18093863376210154</v>
      </c>
      <c r="F303" s="30">
        <v>76701</v>
      </c>
      <c r="G303" s="31">
        <f t="shared" si="30"/>
        <v>0.059523892672137826</v>
      </c>
      <c r="H303" s="30">
        <v>60156</v>
      </c>
      <c r="I303" s="31">
        <f t="shared" si="31"/>
        <v>0.046684127815610266</v>
      </c>
      <c r="J303" s="30">
        <v>5187</v>
      </c>
      <c r="K303" s="31">
        <f t="shared" si="32"/>
        <v>0.004025376869798033</v>
      </c>
    </row>
    <row r="304" spans="2:11" ht="13.5">
      <c r="B304" s="1" t="s">
        <v>13</v>
      </c>
      <c r="C304" s="30">
        <v>1967064</v>
      </c>
      <c r="D304" s="30">
        <v>358704</v>
      </c>
      <c r="E304" s="31">
        <f t="shared" si="29"/>
        <v>0.18235502251070632</v>
      </c>
      <c r="F304" s="30">
        <v>88785</v>
      </c>
      <c r="G304" s="31">
        <f t="shared" si="30"/>
        <v>0.04513579629335904</v>
      </c>
      <c r="H304" s="30">
        <v>91105</v>
      </c>
      <c r="I304" s="31">
        <f t="shared" si="31"/>
        <v>0.046315219026935577</v>
      </c>
      <c r="J304" s="30">
        <v>51485</v>
      </c>
      <c r="K304" s="31">
        <f t="shared" si="32"/>
        <v>0.026173525619908655</v>
      </c>
    </row>
    <row r="305" spans="2:11" ht="13.5">
      <c r="B305" s="1" t="s">
        <v>14</v>
      </c>
      <c r="C305" s="30">
        <v>3195477</v>
      </c>
      <c r="D305" s="30">
        <v>751353</v>
      </c>
      <c r="E305" s="31">
        <f t="shared" si="29"/>
        <v>0.23513015427743653</v>
      </c>
      <c r="F305" s="30">
        <v>170592</v>
      </c>
      <c r="G305" s="31">
        <f t="shared" si="30"/>
        <v>0.053385457006888175</v>
      </c>
      <c r="H305" s="30">
        <v>185494</v>
      </c>
      <c r="I305" s="31">
        <f t="shared" si="31"/>
        <v>0.05804892352534535</v>
      </c>
      <c r="J305" s="30">
        <v>0</v>
      </c>
      <c r="K305" s="31">
        <f t="shared" si="32"/>
        <v>0</v>
      </c>
    </row>
    <row r="306" spans="2:11" ht="13.5">
      <c r="B306" s="1" t="s">
        <v>15</v>
      </c>
      <c r="C306" s="30">
        <v>905158</v>
      </c>
      <c r="D306" s="30">
        <v>223927</v>
      </c>
      <c r="E306" s="31">
        <f t="shared" si="29"/>
        <v>0.24738995843819533</v>
      </c>
      <c r="F306" s="30">
        <v>57219</v>
      </c>
      <c r="G306" s="31">
        <f t="shared" si="30"/>
        <v>0.06321437804228654</v>
      </c>
      <c r="H306" s="30">
        <v>32190</v>
      </c>
      <c r="I306" s="31">
        <f t="shared" si="31"/>
        <v>0.03556285201036725</v>
      </c>
      <c r="J306" s="30">
        <v>129446</v>
      </c>
      <c r="K306" s="31">
        <f t="shared" si="32"/>
        <v>0.14300928677645228</v>
      </c>
    </row>
    <row r="307" spans="2:11" ht="13.5">
      <c r="B307" s="1" t="s">
        <v>16</v>
      </c>
      <c r="C307" s="30">
        <v>1146629</v>
      </c>
      <c r="D307" s="30">
        <v>258034</v>
      </c>
      <c r="E307" s="31">
        <f t="shared" si="29"/>
        <v>0.22503704336799435</v>
      </c>
      <c r="F307" s="30">
        <v>66839</v>
      </c>
      <c r="G307" s="31">
        <f t="shared" si="30"/>
        <v>0.05829174039728631</v>
      </c>
      <c r="H307" s="30">
        <v>79060</v>
      </c>
      <c r="I307" s="31">
        <f t="shared" si="31"/>
        <v>0.06894993934393776</v>
      </c>
      <c r="J307" s="30">
        <v>0</v>
      </c>
      <c r="K307" s="31">
        <f t="shared" si="32"/>
        <v>0</v>
      </c>
    </row>
    <row r="308" spans="2:11" ht="13.5">
      <c r="B308" s="1"/>
      <c r="C308" s="30"/>
      <c r="D308" s="30"/>
      <c r="E308" s="31"/>
      <c r="F308" s="30"/>
      <c r="G308" s="31"/>
      <c r="H308" s="30"/>
      <c r="I308" s="31"/>
      <c r="J308" s="30"/>
      <c r="K308" s="31"/>
    </row>
    <row r="309" spans="2:11" ht="13.5">
      <c r="B309" s="1" t="s">
        <v>17</v>
      </c>
      <c r="C309" s="30">
        <f>SUM(C291:C307)</f>
        <v>80759808</v>
      </c>
      <c r="D309" s="30">
        <f>SUM(D291:D307)</f>
        <v>17289049</v>
      </c>
      <c r="E309" s="31">
        <f>+D309/C309</f>
        <v>0.21407986754995753</v>
      </c>
      <c r="F309" s="30">
        <f>SUM(F291:F307)</f>
        <v>3810652</v>
      </c>
      <c r="G309" s="31">
        <f t="shared" si="30"/>
        <v>0.04718500568995904</v>
      </c>
      <c r="H309" s="30">
        <f>SUM(H291:H307)</f>
        <v>4390674</v>
      </c>
      <c r="I309" s="31">
        <f t="shared" si="31"/>
        <v>0.054367068331811784</v>
      </c>
      <c r="J309" s="30">
        <f>SUM(J291:J307)</f>
        <v>1402223</v>
      </c>
      <c r="K309" s="31">
        <f t="shared" si="32"/>
        <v>0.017362881793874498</v>
      </c>
    </row>
    <row r="310" spans="2:11" ht="13.5">
      <c r="B310" s="19"/>
      <c r="C310" s="20"/>
      <c r="D310" s="20"/>
      <c r="E310" s="26"/>
      <c r="F310" s="20"/>
      <c r="G310" s="26"/>
      <c r="H310" s="20"/>
      <c r="I310" s="26"/>
      <c r="J310" s="20">
        <v>9</v>
      </c>
      <c r="K310" s="26"/>
    </row>
    <row r="311" spans="2:11" ht="13.5">
      <c r="B311" s="19"/>
      <c r="C311" s="20"/>
      <c r="D311" s="20"/>
      <c r="E311" s="26"/>
      <c r="F311" s="20"/>
      <c r="G311" s="26"/>
      <c r="H311" s="20"/>
      <c r="I311" s="26"/>
      <c r="J311" s="20"/>
      <c r="K311" s="26"/>
    </row>
    <row r="312" spans="2:11" ht="13.5">
      <c r="B312" s="19"/>
      <c r="C312" s="20"/>
      <c r="D312" s="20"/>
      <c r="E312" s="26"/>
      <c r="F312" s="20"/>
      <c r="G312" s="26"/>
      <c r="H312" s="20"/>
      <c r="I312" s="26"/>
      <c r="J312" s="20"/>
      <c r="K312" s="26"/>
    </row>
    <row r="314" spans="2:4" ht="13.5">
      <c r="B314" s="257" t="s">
        <v>187</v>
      </c>
      <c r="C314" s="257"/>
      <c r="D314" t="s">
        <v>354</v>
      </c>
    </row>
    <row r="315" spans="2:11" ht="13.5">
      <c r="B315" s="233"/>
      <c r="C315" s="272" t="s">
        <v>178</v>
      </c>
      <c r="D315" s="244" t="s">
        <v>180</v>
      </c>
      <c r="E315" s="244"/>
      <c r="F315" s="244" t="s">
        <v>181</v>
      </c>
      <c r="G315" s="244"/>
      <c r="H315" s="244" t="s">
        <v>182</v>
      </c>
      <c r="I315" s="244"/>
      <c r="J315" s="244" t="s">
        <v>183</v>
      </c>
      <c r="K315" s="244"/>
    </row>
    <row r="316" spans="2:11" ht="13.5">
      <c r="B316" s="233"/>
      <c r="C316" s="272"/>
      <c r="D316" s="3" t="s">
        <v>129</v>
      </c>
      <c r="E316" s="3" t="s">
        <v>179</v>
      </c>
      <c r="F316" s="3" t="s">
        <v>129</v>
      </c>
      <c r="G316" s="3" t="s">
        <v>179</v>
      </c>
      <c r="H316" s="3" t="s">
        <v>129</v>
      </c>
      <c r="I316" s="3" t="s">
        <v>179</v>
      </c>
      <c r="J316" s="3" t="s">
        <v>129</v>
      </c>
      <c r="K316" s="3" t="s">
        <v>179</v>
      </c>
    </row>
    <row r="317" spans="2:11" ht="13.5">
      <c r="B317" s="1" t="s">
        <v>0</v>
      </c>
      <c r="C317" s="30">
        <v>28534752</v>
      </c>
      <c r="D317" s="30">
        <v>5613961</v>
      </c>
      <c r="E317" s="31">
        <f>+D317/C317</f>
        <v>0.1967411877278625</v>
      </c>
      <c r="F317" s="30">
        <v>1189615</v>
      </c>
      <c r="G317" s="31">
        <f>+F317/C317</f>
        <v>0.041690041672694404</v>
      </c>
      <c r="H317" s="30">
        <v>1858986</v>
      </c>
      <c r="I317" s="31">
        <f>+H317/C317</f>
        <v>0.0651481393635382</v>
      </c>
      <c r="J317" s="30">
        <v>450000</v>
      </c>
      <c r="K317" s="31">
        <f>+J317/C317</f>
        <v>0.015770243946749564</v>
      </c>
    </row>
    <row r="318" spans="2:11" ht="13.5">
      <c r="B318" s="1" t="s">
        <v>1</v>
      </c>
      <c r="C318" s="30">
        <v>3475363</v>
      </c>
      <c r="D318" s="30">
        <v>676606</v>
      </c>
      <c r="E318" s="31">
        <f aca="true" t="shared" si="33" ref="E318:E333">+D318/C318</f>
        <v>0.19468642556187657</v>
      </c>
      <c r="F318" s="30">
        <v>139753</v>
      </c>
      <c r="G318" s="31">
        <f aca="true" t="shared" si="34" ref="G318:G335">+F318/C318</f>
        <v>0.04021249003341521</v>
      </c>
      <c r="H318" s="30">
        <v>199998</v>
      </c>
      <c r="I318" s="31">
        <f aca="true" t="shared" si="35" ref="I318:I335">+H318/C318</f>
        <v>0.05754736987186662</v>
      </c>
      <c r="J318" s="30"/>
      <c r="K318" s="31">
        <f aca="true" t="shared" si="36" ref="K318:K335">+J318/C318</f>
        <v>0</v>
      </c>
    </row>
    <row r="319" spans="2:11" ht="13.5">
      <c r="B319" s="1" t="s">
        <v>2</v>
      </c>
      <c r="C319" s="30">
        <v>10091314</v>
      </c>
      <c r="D319" s="30">
        <v>1902961</v>
      </c>
      <c r="E319" s="31">
        <f t="shared" si="33"/>
        <v>0.18857415397043437</v>
      </c>
      <c r="F319" s="30">
        <v>405288</v>
      </c>
      <c r="G319" s="31">
        <f t="shared" si="34"/>
        <v>0.040162064127625005</v>
      </c>
      <c r="H319" s="30">
        <v>747614</v>
      </c>
      <c r="I319" s="31">
        <f t="shared" si="35"/>
        <v>0.07408490113378693</v>
      </c>
      <c r="J319" s="30">
        <v>150000</v>
      </c>
      <c r="K319" s="31">
        <f t="shared" si="36"/>
        <v>0.014864268419355496</v>
      </c>
    </row>
    <row r="320" spans="2:11" ht="13.5">
      <c r="B320" s="1" t="s">
        <v>3</v>
      </c>
      <c r="C320" s="30">
        <v>4633766</v>
      </c>
      <c r="D320" s="30">
        <v>816912</v>
      </c>
      <c r="E320" s="31">
        <f t="shared" si="33"/>
        <v>0.1762954797458482</v>
      </c>
      <c r="F320" s="30">
        <v>202518</v>
      </c>
      <c r="G320" s="31">
        <f t="shared" si="34"/>
        <v>0.043704839648786756</v>
      </c>
      <c r="H320" s="30">
        <v>276860</v>
      </c>
      <c r="I320" s="31">
        <f t="shared" si="35"/>
        <v>0.05974837745367375</v>
      </c>
      <c r="J320" s="30">
        <v>44427</v>
      </c>
      <c r="K320" s="31">
        <f t="shared" si="36"/>
        <v>0.009587665842427089</v>
      </c>
    </row>
    <row r="321" spans="2:11" ht="13.5">
      <c r="B321" s="1" t="s">
        <v>4</v>
      </c>
      <c r="C321" s="30">
        <v>3200287</v>
      </c>
      <c r="D321" s="30">
        <v>519372</v>
      </c>
      <c r="E321" s="31">
        <f t="shared" si="33"/>
        <v>0.16228919468785144</v>
      </c>
      <c r="F321" s="30">
        <v>162154</v>
      </c>
      <c r="G321" s="31">
        <f t="shared" si="34"/>
        <v>0.05066858066167191</v>
      </c>
      <c r="H321" s="30">
        <v>201941</v>
      </c>
      <c r="I321" s="31">
        <f t="shared" si="35"/>
        <v>0.06310090313774984</v>
      </c>
      <c r="J321" s="30">
        <v>0</v>
      </c>
      <c r="K321" s="31">
        <f t="shared" si="36"/>
        <v>0</v>
      </c>
    </row>
    <row r="322" spans="2:11" ht="13.5">
      <c r="B322" s="1" t="s">
        <v>5</v>
      </c>
      <c r="C322" s="30">
        <v>2129413</v>
      </c>
      <c r="D322" s="30">
        <v>376601</v>
      </c>
      <c r="E322" s="31">
        <f t="shared" si="33"/>
        <v>0.17685672060797974</v>
      </c>
      <c r="F322" s="30">
        <v>111031</v>
      </c>
      <c r="G322" s="31">
        <f t="shared" si="34"/>
        <v>0.052141599586364884</v>
      </c>
      <c r="H322" s="30">
        <v>103020</v>
      </c>
      <c r="I322" s="31">
        <f t="shared" si="35"/>
        <v>0.04837952994557655</v>
      </c>
      <c r="J322" s="30">
        <v>39119</v>
      </c>
      <c r="K322" s="31">
        <f t="shared" si="36"/>
        <v>0.018370790447883995</v>
      </c>
    </row>
    <row r="323" spans="2:11" ht="13.5">
      <c r="B323" s="1" t="s">
        <v>6</v>
      </c>
      <c r="C323" s="30">
        <v>7832080</v>
      </c>
      <c r="D323" s="30">
        <v>1534893</v>
      </c>
      <c r="E323" s="31">
        <f t="shared" si="33"/>
        <v>0.19597514325696366</v>
      </c>
      <c r="F323" s="30">
        <v>367182</v>
      </c>
      <c r="G323" s="31">
        <f t="shared" si="34"/>
        <v>0.046881798960174054</v>
      </c>
      <c r="H323" s="30">
        <v>525251</v>
      </c>
      <c r="I323" s="31">
        <f t="shared" si="35"/>
        <v>0.06706404939683966</v>
      </c>
      <c r="J323" s="30"/>
      <c r="K323" s="31">
        <f t="shared" si="36"/>
        <v>0</v>
      </c>
    </row>
    <row r="324" spans="2:11" ht="13.5">
      <c r="B324" s="1" t="s">
        <v>7</v>
      </c>
      <c r="C324" s="30">
        <v>9111548</v>
      </c>
      <c r="D324" s="30">
        <v>1833521</v>
      </c>
      <c r="E324" s="31">
        <f t="shared" si="33"/>
        <v>0.2012304605101131</v>
      </c>
      <c r="F324" s="30">
        <v>359712</v>
      </c>
      <c r="G324" s="31">
        <f t="shared" si="34"/>
        <v>0.039478692314412436</v>
      </c>
      <c r="H324" s="30">
        <v>452538</v>
      </c>
      <c r="I324" s="31">
        <f t="shared" si="35"/>
        <v>0.04966642331248214</v>
      </c>
      <c r="J324" s="30">
        <v>464404</v>
      </c>
      <c r="K324" s="31">
        <f t="shared" si="36"/>
        <v>0.05096872671910415</v>
      </c>
    </row>
    <row r="325" spans="2:11" ht="13.5">
      <c r="B325" s="1" t="s">
        <v>8</v>
      </c>
      <c r="C325" s="30">
        <v>2645714</v>
      </c>
      <c r="D325" s="30">
        <v>529506</v>
      </c>
      <c r="E325" s="31">
        <f t="shared" si="33"/>
        <v>0.2001372786325355</v>
      </c>
      <c r="F325" s="30">
        <v>140654</v>
      </c>
      <c r="G325" s="31">
        <f t="shared" si="34"/>
        <v>0.05316296470442383</v>
      </c>
      <c r="H325" s="30">
        <v>125884</v>
      </c>
      <c r="I325" s="31">
        <f t="shared" si="35"/>
        <v>0.04758035071062103</v>
      </c>
      <c r="J325" s="30">
        <v>0</v>
      </c>
      <c r="K325" s="31">
        <f t="shared" si="36"/>
        <v>0</v>
      </c>
    </row>
    <row r="326" spans="2:11" ht="13.5">
      <c r="B326" s="1" t="s">
        <v>9</v>
      </c>
      <c r="C326" s="30">
        <v>1315068</v>
      </c>
      <c r="D326" s="30">
        <v>255259</v>
      </c>
      <c r="E326" s="31">
        <f t="shared" si="33"/>
        <v>0.19410327070539318</v>
      </c>
      <c r="F326" s="30">
        <v>57772</v>
      </c>
      <c r="G326" s="31">
        <f t="shared" si="34"/>
        <v>0.04393080814071972</v>
      </c>
      <c r="H326" s="30">
        <v>42759</v>
      </c>
      <c r="I326" s="31">
        <f t="shared" si="35"/>
        <v>0.03251466844300067</v>
      </c>
      <c r="J326" s="30">
        <v>0</v>
      </c>
      <c r="K326" s="31">
        <f t="shared" si="36"/>
        <v>0</v>
      </c>
    </row>
    <row r="327" spans="2:11" ht="13.5">
      <c r="B327" s="1" t="s">
        <v>10</v>
      </c>
      <c r="C327" s="30">
        <v>354086</v>
      </c>
      <c r="D327" s="30">
        <v>73228</v>
      </c>
      <c r="E327" s="31">
        <f t="shared" si="33"/>
        <v>0.20680851544540027</v>
      </c>
      <c r="F327" s="30">
        <v>37692</v>
      </c>
      <c r="G327" s="31">
        <f t="shared" si="34"/>
        <v>0.10644871584869213</v>
      </c>
      <c r="H327" s="30">
        <v>21109</v>
      </c>
      <c r="I327" s="31">
        <f t="shared" si="35"/>
        <v>0.059615460650802345</v>
      </c>
      <c r="J327" s="30"/>
      <c r="K327" s="31">
        <f t="shared" si="36"/>
        <v>0</v>
      </c>
    </row>
    <row r="328" spans="2:11" ht="13.5">
      <c r="B328" s="1" t="s">
        <v>11</v>
      </c>
      <c r="C328" s="30">
        <v>8189368</v>
      </c>
      <c r="D328" s="30">
        <v>1592402</v>
      </c>
      <c r="E328" s="31">
        <f t="shared" si="33"/>
        <v>0.19444748361534125</v>
      </c>
      <c r="F328" s="30">
        <v>323882</v>
      </c>
      <c r="G328" s="31">
        <f t="shared" si="34"/>
        <v>0.03954908364113079</v>
      </c>
      <c r="H328" s="30">
        <v>423369</v>
      </c>
      <c r="I328" s="31">
        <f t="shared" si="35"/>
        <v>0.05169739594068797</v>
      </c>
      <c r="J328" s="30">
        <v>395533</v>
      </c>
      <c r="K328" s="31">
        <f t="shared" si="36"/>
        <v>0.04829835464714737</v>
      </c>
    </row>
    <row r="329" spans="2:11" ht="13.5">
      <c r="B329" s="1" t="s">
        <v>12</v>
      </c>
      <c r="C329" s="30">
        <v>1451733</v>
      </c>
      <c r="D329" s="30">
        <v>217213</v>
      </c>
      <c r="E329" s="31">
        <f t="shared" si="33"/>
        <v>0.1496232433925522</v>
      </c>
      <c r="F329" s="30">
        <v>80781</v>
      </c>
      <c r="G329" s="31">
        <f t="shared" si="34"/>
        <v>0.05564452967591148</v>
      </c>
      <c r="H329" s="30">
        <v>59681</v>
      </c>
      <c r="I329" s="31">
        <f t="shared" si="35"/>
        <v>0.04111017659583408</v>
      </c>
      <c r="J329" s="30">
        <v>0</v>
      </c>
      <c r="K329" s="31">
        <f t="shared" si="36"/>
        <v>0</v>
      </c>
    </row>
    <row r="330" spans="2:11" ht="13.5">
      <c r="B330" s="1" t="s">
        <v>13</v>
      </c>
      <c r="C330" s="30">
        <v>2133624</v>
      </c>
      <c r="D330" s="30">
        <v>360697</v>
      </c>
      <c r="E330" s="31">
        <f t="shared" si="33"/>
        <v>0.1690536851853935</v>
      </c>
      <c r="F330" s="30">
        <v>91144</v>
      </c>
      <c r="G330" s="31">
        <f t="shared" si="34"/>
        <v>0.04271792968208082</v>
      </c>
      <c r="H330" s="30">
        <v>109285</v>
      </c>
      <c r="I330" s="31">
        <f t="shared" si="35"/>
        <v>0.05122036497527212</v>
      </c>
      <c r="J330" s="30">
        <v>60083</v>
      </c>
      <c r="K330" s="31">
        <f t="shared" si="36"/>
        <v>0.028160069440538726</v>
      </c>
    </row>
    <row r="331" spans="2:11" ht="13.5">
      <c r="B331" s="1" t="s">
        <v>14</v>
      </c>
      <c r="C331" s="30">
        <v>3642461</v>
      </c>
      <c r="D331" s="30">
        <v>720927</v>
      </c>
      <c r="E331" s="31">
        <f t="shared" si="33"/>
        <v>0.19792305257352102</v>
      </c>
      <c r="F331" s="30">
        <v>198227</v>
      </c>
      <c r="G331" s="31">
        <f t="shared" si="34"/>
        <v>0.05442117293774731</v>
      </c>
      <c r="H331" s="30">
        <v>226974</v>
      </c>
      <c r="I331" s="31">
        <f t="shared" si="35"/>
        <v>0.06231336450822672</v>
      </c>
      <c r="J331" s="30">
        <v>0</v>
      </c>
      <c r="K331" s="31">
        <f t="shared" si="36"/>
        <v>0</v>
      </c>
    </row>
    <row r="332" spans="2:11" ht="13.5">
      <c r="B332" s="1" t="s">
        <v>15</v>
      </c>
      <c r="C332" s="30">
        <v>1016556</v>
      </c>
      <c r="D332" s="30">
        <v>220875</v>
      </c>
      <c r="E332" s="31">
        <f t="shared" si="33"/>
        <v>0.21727774957798685</v>
      </c>
      <c r="F332" s="30">
        <v>63151</v>
      </c>
      <c r="G332" s="31">
        <f t="shared" si="34"/>
        <v>0.0621224998917915</v>
      </c>
      <c r="H332" s="30">
        <v>37447</v>
      </c>
      <c r="I332" s="31">
        <f t="shared" si="35"/>
        <v>0.03683712456569043</v>
      </c>
      <c r="J332" s="30">
        <v>18492</v>
      </c>
      <c r="K332" s="31">
        <f t="shared" si="36"/>
        <v>0.018190832575873832</v>
      </c>
    </row>
    <row r="333" spans="2:11" ht="13.5">
      <c r="B333" s="1" t="s">
        <v>16</v>
      </c>
      <c r="C333" s="30">
        <v>1320757</v>
      </c>
      <c r="D333" s="30">
        <v>238502</v>
      </c>
      <c r="E333" s="31">
        <f t="shared" si="33"/>
        <v>0.18057977356924854</v>
      </c>
      <c r="F333" s="30">
        <v>104286</v>
      </c>
      <c r="G333" s="31">
        <f t="shared" si="34"/>
        <v>0.07895926351327306</v>
      </c>
      <c r="H333" s="30">
        <v>97396</v>
      </c>
      <c r="I333" s="31">
        <f t="shared" si="35"/>
        <v>0.07374255824500646</v>
      </c>
      <c r="J333" s="30">
        <v>0</v>
      </c>
      <c r="K333" s="31">
        <f t="shared" si="36"/>
        <v>0</v>
      </c>
    </row>
    <row r="334" spans="2:11" ht="13.5">
      <c r="B334" s="1"/>
      <c r="C334" s="30"/>
      <c r="D334" s="30"/>
      <c r="E334" s="31"/>
      <c r="F334" s="30"/>
      <c r="G334" s="31"/>
      <c r="H334" s="30"/>
      <c r="I334" s="31"/>
      <c r="J334" s="30"/>
      <c r="K334" s="31"/>
    </row>
    <row r="335" spans="2:11" ht="13.5">
      <c r="B335" s="1" t="s">
        <v>17</v>
      </c>
      <c r="C335" s="30">
        <f>SUM(C317:C333)</f>
        <v>91077890</v>
      </c>
      <c r="D335" s="30">
        <f>SUM(D317:D333)</f>
        <v>17483436</v>
      </c>
      <c r="E335" s="31">
        <f>+D335/C335</f>
        <v>0.19196136405882921</v>
      </c>
      <c r="F335" s="30">
        <f>SUM(F317:F333)</f>
        <v>4034842</v>
      </c>
      <c r="G335" s="31">
        <f t="shared" si="34"/>
        <v>0.04430100433815496</v>
      </c>
      <c r="H335" s="30">
        <f>SUM(H317:H333)</f>
        <v>5510112</v>
      </c>
      <c r="I335" s="31">
        <f t="shared" si="35"/>
        <v>0.060498898250717054</v>
      </c>
      <c r="J335" s="30">
        <f>SUM(J317:J333)</f>
        <v>1622058</v>
      </c>
      <c r="K335" s="31">
        <f t="shared" si="36"/>
        <v>0.017809569369690054</v>
      </c>
    </row>
    <row r="336" spans="2:11" ht="13.5">
      <c r="B336" s="19"/>
      <c r="C336" s="20"/>
      <c r="D336" s="20"/>
      <c r="E336" s="26"/>
      <c r="F336" s="20"/>
      <c r="G336" s="26"/>
      <c r="H336" s="20"/>
      <c r="I336" s="26"/>
      <c r="J336" s="20">
        <v>7</v>
      </c>
      <c r="K336" s="26"/>
    </row>
    <row r="337" spans="2:11" ht="13.5">
      <c r="B337" s="19"/>
      <c r="C337" s="20"/>
      <c r="D337" s="20"/>
      <c r="E337" s="26"/>
      <c r="F337" s="20"/>
      <c r="G337" s="26"/>
      <c r="H337" s="20"/>
      <c r="I337" s="26"/>
      <c r="J337" s="20"/>
      <c r="K337" s="26"/>
    </row>
    <row r="338" spans="2:11" ht="13.5">
      <c r="B338" s="19"/>
      <c r="C338" s="20"/>
      <c r="D338" s="20"/>
      <c r="E338" s="26"/>
      <c r="F338" s="20"/>
      <c r="G338" s="26"/>
      <c r="H338" s="20"/>
      <c r="I338" s="26"/>
      <c r="J338" s="20"/>
      <c r="K338" s="26"/>
    </row>
    <row r="339" spans="2:11" ht="13.5">
      <c r="B339" s="19"/>
      <c r="C339" s="20"/>
      <c r="D339" s="20"/>
      <c r="E339" s="26"/>
      <c r="F339" s="20"/>
      <c r="G339" s="26"/>
      <c r="H339" s="20"/>
      <c r="I339" s="26"/>
      <c r="J339" s="20"/>
      <c r="K339" s="26"/>
    </row>
    <row r="340" spans="2:11" ht="13.5">
      <c r="B340" s="19"/>
      <c r="C340" s="20"/>
      <c r="D340" s="20"/>
      <c r="E340" s="26"/>
      <c r="F340" s="20"/>
      <c r="G340" s="26"/>
      <c r="H340" s="20"/>
      <c r="I340" s="26"/>
      <c r="J340" s="20"/>
      <c r="K340" s="26"/>
    </row>
    <row r="341" spans="2:11" ht="13.5">
      <c r="B341" s="19"/>
      <c r="C341" s="20"/>
      <c r="D341" s="20"/>
      <c r="E341" s="26"/>
      <c r="F341" s="20"/>
      <c r="G341" s="26"/>
      <c r="H341" s="20"/>
      <c r="I341" s="26"/>
      <c r="J341" s="20"/>
      <c r="K341" s="26"/>
    </row>
    <row r="342" spans="2:11" ht="13.5">
      <c r="B342" s="19"/>
      <c r="C342" s="20"/>
      <c r="D342" s="20"/>
      <c r="E342" s="26"/>
      <c r="F342" s="20"/>
      <c r="G342" s="26"/>
      <c r="H342" s="20"/>
      <c r="I342" s="26"/>
      <c r="J342" s="20"/>
      <c r="K342" s="26"/>
    </row>
    <row r="343" spans="2:11" ht="13.5">
      <c r="B343" s="19"/>
      <c r="C343" s="20"/>
      <c r="D343" s="20"/>
      <c r="E343" s="26"/>
      <c r="F343" s="20"/>
      <c r="G343" s="26"/>
      <c r="H343" s="20"/>
      <c r="I343" s="26"/>
      <c r="J343" s="20"/>
      <c r="K343" s="26"/>
    </row>
    <row r="344" spans="2:11" ht="13.5">
      <c r="B344" s="19"/>
      <c r="C344" s="20"/>
      <c r="D344" s="20"/>
      <c r="E344" s="26"/>
      <c r="F344" s="20"/>
      <c r="G344" s="26"/>
      <c r="H344" s="20"/>
      <c r="I344" s="26"/>
      <c r="J344" s="20"/>
      <c r="K344" s="26"/>
    </row>
    <row r="345" spans="2:11" ht="13.5">
      <c r="B345" s="19"/>
      <c r="C345" s="20"/>
      <c r="D345" s="20"/>
      <c r="E345" s="26"/>
      <c r="F345" s="20"/>
      <c r="G345" s="26"/>
      <c r="H345" s="20"/>
      <c r="I345" s="26"/>
      <c r="J345" s="20"/>
      <c r="K345" s="26"/>
    </row>
    <row r="346" spans="2:11" ht="13.5">
      <c r="B346" s="19"/>
      <c r="C346" s="20"/>
      <c r="D346" s="20"/>
      <c r="E346" s="26"/>
      <c r="F346" s="20"/>
      <c r="G346" s="26"/>
      <c r="H346" s="20"/>
      <c r="I346" s="26"/>
      <c r="J346" s="20"/>
      <c r="K346" s="26"/>
    </row>
    <row r="347" spans="2:4" ht="13.5">
      <c r="B347" s="257" t="s">
        <v>188</v>
      </c>
      <c r="C347" s="257"/>
      <c r="D347" t="s">
        <v>354</v>
      </c>
    </row>
    <row r="348" spans="2:11" ht="13.5">
      <c r="B348" s="233"/>
      <c r="C348" s="272" t="s">
        <v>178</v>
      </c>
      <c r="D348" s="244" t="s">
        <v>180</v>
      </c>
      <c r="E348" s="244"/>
      <c r="F348" s="244" t="s">
        <v>181</v>
      </c>
      <c r="G348" s="244"/>
      <c r="H348" s="244" t="s">
        <v>182</v>
      </c>
      <c r="I348" s="244"/>
      <c r="J348" s="244" t="s">
        <v>183</v>
      </c>
      <c r="K348" s="244"/>
    </row>
    <row r="349" spans="2:11" ht="13.5">
      <c r="B349" s="233"/>
      <c r="C349" s="272"/>
      <c r="D349" s="3" t="s">
        <v>129</v>
      </c>
      <c r="E349" s="3" t="s">
        <v>179</v>
      </c>
      <c r="F349" s="3" t="s">
        <v>129</v>
      </c>
      <c r="G349" s="3" t="s">
        <v>179</v>
      </c>
      <c r="H349" s="3" t="s">
        <v>129</v>
      </c>
      <c r="I349" s="3" t="s">
        <v>179</v>
      </c>
      <c r="J349" s="3" t="s">
        <v>129</v>
      </c>
      <c r="K349" s="3" t="s">
        <v>179</v>
      </c>
    </row>
    <row r="350" spans="2:11" ht="13.5">
      <c r="B350" s="1" t="s">
        <v>0</v>
      </c>
      <c r="C350" s="30">
        <v>28124594</v>
      </c>
      <c r="D350" s="30">
        <v>5215231</v>
      </c>
      <c r="E350" s="31">
        <f>+D350/C350</f>
        <v>0.18543311238555124</v>
      </c>
      <c r="F350" s="30">
        <v>1242360</v>
      </c>
      <c r="G350" s="31">
        <f>+F350/C350</f>
        <v>0.04417343766811354</v>
      </c>
      <c r="H350" s="30">
        <v>1665781</v>
      </c>
      <c r="I350" s="31">
        <f>+H350/C350</f>
        <v>0.05922862388697949</v>
      </c>
      <c r="J350" s="30">
        <v>375497</v>
      </c>
      <c r="K350" s="31">
        <f>+J350/C350</f>
        <v>0.013351197176393017</v>
      </c>
    </row>
    <row r="351" spans="2:11" ht="13.5">
      <c r="B351" s="1" t="s">
        <v>1</v>
      </c>
      <c r="C351" s="30">
        <v>3637581</v>
      </c>
      <c r="D351" s="30">
        <v>730778</v>
      </c>
      <c r="E351" s="31">
        <f aca="true" t="shared" si="37" ref="E351:E366">+D351/C351</f>
        <v>0.20089669480899533</v>
      </c>
      <c r="F351" s="30">
        <v>159147</v>
      </c>
      <c r="G351" s="31">
        <f aca="true" t="shared" si="38" ref="G351:G368">+F351/C351</f>
        <v>0.043750778333183506</v>
      </c>
      <c r="H351" s="30">
        <v>215532</v>
      </c>
      <c r="I351" s="31">
        <f aca="true" t="shared" si="39" ref="I351:I368">+H351/C351</f>
        <v>0.0592514640911089</v>
      </c>
      <c r="J351" s="30"/>
      <c r="K351" s="31">
        <f aca="true" t="shared" si="40" ref="K351:K368">+J351/C351</f>
        <v>0</v>
      </c>
    </row>
    <row r="352" spans="2:11" ht="13.5">
      <c r="B352" s="1" t="s">
        <v>2</v>
      </c>
      <c r="C352" s="30">
        <v>9828498</v>
      </c>
      <c r="D352" s="30">
        <v>1794793</v>
      </c>
      <c r="E352" s="31">
        <f t="shared" si="37"/>
        <v>0.1826111171818929</v>
      </c>
      <c r="F352" s="30">
        <v>420731</v>
      </c>
      <c r="G352" s="31">
        <f t="shared" si="38"/>
        <v>0.042807252949535114</v>
      </c>
      <c r="H352" s="30">
        <v>514981</v>
      </c>
      <c r="I352" s="31">
        <f t="shared" si="39"/>
        <v>0.05239671412661426</v>
      </c>
      <c r="J352" s="30">
        <v>0</v>
      </c>
      <c r="K352" s="31">
        <f t="shared" si="40"/>
        <v>0</v>
      </c>
    </row>
    <row r="353" spans="2:11" ht="13.5">
      <c r="B353" s="1" t="s">
        <v>3</v>
      </c>
      <c r="C353" s="30">
        <v>4515273</v>
      </c>
      <c r="D353" s="30">
        <v>773557</v>
      </c>
      <c r="E353" s="31">
        <f t="shared" si="37"/>
        <v>0.1713200951526076</v>
      </c>
      <c r="F353" s="30">
        <v>212457</v>
      </c>
      <c r="G353" s="31">
        <f t="shared" si="38"/>
        <v>0.04705296889025315</v>
      </c>
      <c r="H353" s="30">
        <v>252296</v>
      </c>
      <c r="I353" s="31">
        <f t="shared" si="39"/>
        <v>0.05587613417837637</v>
      </c>
      <c r="J353" s="30">
        <v>58185</v>
      </c>
      <c r="K353" s="31">
        <f t="shared" si="40"/>
        <v>0.012886264019916403</v>
      </c>
    </row>
    <row r="354" spans="2:11" ht="13.5">
      <c r="B354" s="1" t="s">
        <v>4</v>
      </c>
      <c r="C354" s="30">
        <v>3070112</v>
      </c>
      <c r="D354" s="30">
        <v>538086</v>
      </c>
      <c r="E354" s="31">
        <f t="shared" si="37"/>
        <v>0.17526591863749597</v>
      </c>
      <c r="F354" s="30">
        <v>141790</v>
      </c>
      <c r="G354" s="31">
        <f t="shared" si="38"/>
        <v>0.04618398286446879</v>
      </c>
      <c r="H354" s="30">
        <v>178811</v>
      </c>
      <c r="I354" s="31">
        <f t="shared" si="39"/>
        <v>0.05824250059932667</v>
      </c>
      <c r="J354" s="30">
        <v>0</v>
      </c>
      <c r="K354" s="31">
        <f t="shared" si="40"/>
        <v>0</v>
      </c>
    </row>
    <row r="355" spans="2:11" ht="13.5">
      <c r="B355" s="1" t="s">
        <v>5</v>
      </c>
      <c r="C355" s="30">
        <v>2072349</v>
      </c>
      <c r="D355" s="30">
        <v>367807</v>
      </c>
      <c r="E355" s="31">
        <f t="shared" si="37"/>
        <v>0.17748313628640736</v>
      </c>
      <c r="F355" s="30">
        <v>109195</v>
      </c>
      <c r="G355" s="31">
        <f t="shared" si="38"/>
        <v>0.05269141442874728</v>
      </c>
      <c r="H355" s="30">
        <v>85094</v>
      </c>
      <c r="I355" s="31">
        <f t="shared" si="39"/>
        <v>0.04106161655203829</v>
      </c>
      <c r="J355" s="30">
        <v>42896</v>
      </c>
      <c r="K355" s="31">
        <f t="shared" si="40"/>
        <v>0.02069921620344836</v>
      </c>
    </row>
    <row r="356" spans="2:11" ht="13.5">
      <c r="B356" s="1" t="s">
        <v>6</v>
      </c>
      <c r="C356" s="30">
        <v>7879845</v>
      </c>
      <c r="D356" s="30">
        <v>1578599</v>
      </c>
      <c r="E356" s="31">
        <f t="shared" si="37"/>
        <v>0.20033376291031105</v>
      </c>
      <c r="F356" s="30">
        <v>351479</v>
      </c>
      <c r="G356" s="31">
        <f t="shared" si="38"/>
        <v>0.04460481138905651</v>
      </c>
      <c r="H356" s="30">
        <v>486411</v>
      </c>
      <c r="I356" s="31">
        <f t="shared" si="39"/>
        <v>0.06172849846665766</v>
      </c>
      <c r="J356" s="30"/>
      <c r="K356" s="31">
        <f t="shared" si="40"/>
        <v>0</v>
      </c>
    </row>
    <row r="357" spans="2:11" ht="13.5">
      <c r="B357" s="1" t="s">
        <v>7</v>
      </c>
      <c r="C357" s="30">
        <v>8977285</v>
      </c>
      <c r="D357" s="30">
        <v>1837207</v>
      </c>
      <c r="E357" s="31">
        <f t="shared" si="37"/>
        <v>0.20465062655357383</v>
      </c>
      <c r="F357" s="30">
        <v>412584</v>
      </c>
      <c r="G357" s="31">
        <f t="shared" si="38"/>
        <v>0.045958661221070736</v>
      </c>
      <c r="H357" s="30">
        <v>444025</v>
      </c>
      <c r="I357" s="31">
        <f t="shared" si="39"/>
        <v>0.04946094504073336</v>
      </c>
      <c r="J357" s="30">
        <v>40756</v>
      </c>
      <c r="K357" s="31">
        <f t="shared" si="40"/>
        <v>0.004539902654310295</v>
      </c>
    </row>
    <row r="358" spans="2:11" ht="13.5">
      <c r="B358" s="1" t="s">
        <v>8</v>
      </c>
      <c r="C358" s="30">
        <v>25816912</v>
      </c>
      <c r="D358" s="30">
        <v>523369</v>
      </c>
      <c r="E358" s="31">
        <f t="shared" si="37"/>
        <v>0.020272331563124205</v>
      </c>
      <c r="F358" s="30">
        <v>125219</v>
      </c>
      <c r="G358" s="31">
        <f t="shared" si="38"/>
        <v>0.004850270241460327</v>
      </c>
      <c r="H358" s="30">
        <v>108561</v>
      </c>
      <c r="I358" s="31">
        <f t="shared" si="39"/>
        <v>0.004205034281404375</v>
      </c>
      <c r="J358" s="30">
        <v>44641</v>
      </c>
      <c r="K358" s="31">
        <f t="shared" si="40"/>
        <v>0.001729137861259317</v>
      </c>
    </row>
    <row r="359" spans="2:11" ht="13.5">
      <c r="B359" s="1" t="s">
        <v>9</v>
      </c>
      <c r="C359" s="30">
        <v>1278251</v>
      </c>
      <c r="D359" s="30">
        <v>243608</v>
      </c>
      <c r="E359" s="31">
        <f t="shared" si="37"/>
        <v>0.19057915855336707</v>
      </c>
      <c r="F359" s="30">
        <v>66796</v>
      </c>
      <c r="G359" s="31">
        <f t="shared" si="38"/>
        <v>0.052255777621140136</v>
      </c>
      <c r="H359" s="30">
        <v>47646</v>
      </c>
      <c r="I359" s="31">
        <f t="shared" si="39"/>
        <v>0.037274369431355814</v>
      </c>
      <c r="J359" s="30">
        <v>0</v>
      </c>
      <c r="K359" s="31">
        <f t="shared" si="40"/>
        <v>0</v>
      </c>
    </row>
    <row r="360" spans="2:11" ht="13.5">
      <c r="B360" s="1" t="s">
        <v>10</v>
      </c>
      <c r="C360" s="30">
        <v>349292</v>
      </c>
      <c r="D360" s="30">
        <v>104064</v>
      </c>
      <c r="E360" s="31">
        <f t="shared" si="37"/>
        <v>0.29792838083895423</v>
      </c>
      <c r="F360" s="30">
        <v>19873</v>
      </c>
      <c r="G360" s="31">
        <f t="shared" si="38"/>
        <v>0.05689509064049563</v>
      </c>
      <c r="H360" s="30">
        <v>19224</v>
      </c>
      <c r="I360" s="31">
        <f t="shared" si="39"/>
        <v>0.05503704636808172</v>
      </c>
      <c r="J360" s="30"/>
      <c r="K360" s="31">
        <f t="shared" si="40"/>
        <v>0</v>
      </c>
    </row>
    <row r="361" spans="2:11" ht="13.5">
      <c r="B361" s="1" t="s">
        <v>11</v>
      </c>
      <c r="C361" s="30">
        <v>7753353</v>
      </c>
      <c r="D361" s="30">
        <v>1516327</v>
      </c>
      <c r="E361" s="31">
        <f t="shared" si="37"/>
        <v>0.1955704841505346</v>
      </c>
      <c r="F361" s="30">
        <v>336665</v>
      </c>
      <c r="G361" s="31">
        <f t="shared" si="38"/>
        <v>0.043421858904141214</v>
      </c>
      <c r="H361" s="30">
        <v>374053</v>
      </c>
      <c r="I361" s="31">
        <f t="shared" si="39"/>
        <v>0.04824403067937188</v>
      </c>
      <c r="J361" s="30">
        <v>215316</v>
      </c>
      <c r="K361" s="31">
        <f t="shared" si="40"/>
        <v>0.027770694820679516</v>
      </c>
    </row>
    <row r="362" spans="2:11" ht="13.5">
      <c r="B362" s="1" t="s">
        <v>12</v>
      </c>
      <c r="C362" s="30">
        <v>1474059</v>
      </c>
      <c r="D362" s="30">
        <v>299400</v>
      </c>
      <c r="E362" s="31">
        <f t="shared" si="37"/>
        <v>0.20311262982010897</v>
      </c>
      <c r="F362" s="30">
        <v>61085</v>
      </c>
      <c r="G362" s="31">
        <f t="shared" si="38"/>
        <v>0.04143999663514147</v>
      </c>
      <c r="H362" s="30">
        <v>56317</v>
      </c>
      <c r="I362" s="31">
        <f t="shared" si="39"/>
        <v>0.03820539069331689</v>
      </c>
      <c r="J362" s="30">
        <v>0</v>
      </c>
      <c r="K362" s="31">
        <f t="shared" si="40"/>
        <v>0</v>
      </c>
    </row>
    <row r="363" spans="2:11" ht="13.5">
      <c r="B363" s="1" t="s">
        <v>13</v>
      </c>
      <c r="C363" s="30">
        <v>2096894</v>
      </c>
      <c r="D363" s="30">
        <v>454756</v>
      </c>
      <c r="E363" s="31">
        <f t="shared" si="37"/>
        <v>0.21687123908027778</v>
      </c>
      <c r="F363" s="30">
        <v>92446</v>
      </c>
      <c r="G363" s="31">
        <f t="shared" si="38"/>
        <v>0.044087111699494586</v>
      </c>
      <c r="H363" s="30">
        <v>109818</v>
      </c>
      <c r="I363" s="31">
        <f t="shared" si="39"/>
        <v>0.052371746020542766</v>
      </c>
      <c r="J363" s="30">
        <v>50000</v>
      </c>
      <c r="K363" s="31">
        <f t="shared" si="40"/>
        <v>0.023844791391458033</v>
      </c>
    </row>
    <row r="364" spans="2:11" ht="13.5">
      <c r="B364" s="1" t="s">
        <v>14</v>
      </c>
      <c r="C364" s="30">
        <v>3568147</v>
      </c>
      <c r="D364" s="30">
        <v>68215</v>
      </c>
      <c r="E364" s="31">
        <f t="shared" si="37"/>
        <v>0.019117766168266048</v>
      </c>
      <c r="F364" s="30">
        <v>211529</v>
      </c>
      <c r="G364" s="31">
        <f t="shared" si="38"/>
        <v>0.05928259121611301</v>
      </c>
      <c r="H364" s="30">
        <v>222069</v>
      </c>
      <c r="I364" s="31">
        <f t="shared" si="39"/>
        <v>0.06223650539061311</v>
      </c>
      <c r="J364" s="30">
        <v>0</v>
      </c>
      <c r="K364" s="31">
        <f t="shared" si="40"/>
        <v>0</v>
      </c>
    </row>
    <row r="365" spans="2:11" ht="13.5">
      <c r="B365" s="1" t="s">
        <v>15</v>
      </c>
      <c r="C365" s="30">
        <v>1005053</v>
      </c>
      <c r="D365" s="30">
        <v>176324</v>
      </c>
      <c r="E365" s="31">
        <f t="shared" si="37"/>
        <v>0.17543751424054255</v>
      </c>
      <c r="F365" s="30">
        <v>62897</v>
      </c>
      <c r="G365" s="31">
        <f t="shared" si="38"/>
        <v>0.0625807793220855</v>
      </c>
      <c r="H365" s="30">
        <v>36052</v>
      </c>
      <c r="I365" s="31">
        <f t="shared" si="39"/>
        <v>0.03587074512488396</v>
      </c>
      <c r="J365" s="30">
        <v>32384</v>
      </c>
      <c r="K365" s="31">
        <f t="shared" si="40"/>
        <v>0.03222118634539671</v>
      </c>
    </row>
    <row r="366" spans="2:11" ht="13.5">
      <c r="B366" s="1" t="s">
        <v>16</v>
      </c>
      <c r="C366" s="30">
        <v>1335642</v>
      </c>
      <c r="D366" s="30">
        <v>267686</v>
      </c>
      <c r="E366" s="31">
        <f t="shared" si="37"/>
        <v>0.20041747713833497</v>
      </c>
      <c r="F366" s="30">
        <v>109393</v>
      </c>
      <c r="G366" s="31">
        <f t="shared" si="38"/>
        <v>0.08190293506792988</v>
      </c>
      <c r="H366" s="30">
        <v>91102</v>
      </c>
      <c r="I366" s="31">
        <f t="shared" si="39"/>
        <v>0.06820839716031692</v>
      </c>
      <c r="J366" s="30">
        <v>0</v>
      </c>
      <c r="K366" s="31">
        <f t="shared" si="40"/>
        <v>0</v>
      </c>
    </row>
    <row r="367" spans="2:11" ht="13.5">
      <c r="B367" s="1"/>
      <c r="C367" s="30"/>
      <c r="D367" s="30"/>
      <c r="E367" s="31"/>
      <c r="F367" s="30"/>
      <c r="G367" s="31"/>
      <c r="H367" s="30"/>
      <c r="I367" s="31"/>
      <c r="J367" s="30"/>
      <c r="K367" s="31"/>
    </row>
    <row r="368" spans="2:11" ht="13.5">
      <c r="B368" s="1" t="s">
        <v>17</v>
      </c>
      <c r="C368" s="30">
        <f>SUM(C350:C366)</f>
        <v>112783140</v>
      </c>
      <c r="D368" s="30">
        <f>SUM(D350:D366)</f>
        <v>16489807</v>
      </c>
      <c r="E368" s="31">
        <f>+D368/C368</f>
        <v>0.146208085712102</v>
      </c>
      <c r="F368" s="30">
        <f>SUM(F350:F366)</f>
        <v>4135646</v>
      </c>
      <c r="G368" s="31">
        <f t="shared" si="38"/>
        <v>0.0366690092153845</v>
      </c>
      <c r="H368" s="30">
        <f>SUM(H350:H366)</f>
        <v>4907773</v>
      </c>
      <c r="I368" s="31">
        <f t="shared" si="39"/>
        <v>0.043515130009680526</v>
      </c>
      <c r="J368" s="30">
        <f>SUM(J350:J366)</f>
        <v>859675</v>
      </c>
      <c r="K368" s="31">
        <f t="shared" si="40"/>
        <v>0.007622371570786201</v>
      </c>
    </row>
    <row r="369" spans="2:11" ht="13.5">
      <c r="B369" s="19"/>
      <c r="C369" s="20"/>
      <c r="D369" s="20"/>
      <c r="E369" s="26"/>
      <c r="F369" s="20"/>
      <c r="G369" s="26"/>
      <c r="H369" s="20"/>
      <c r="I369" s="26"/>
      <c r="J369" s="20">
        <v>7</v>
      </c>
      <c r="K369" s="26"/>
    </row>
    <row r="370" spans="2:11" ht="13.5">
      <c r="B370" s="19"/>
      <c r="C370" s="20"/>
      <c r="D370" s="20"/>
      <c r="E370" s="26"/>
      <c r="F370" s="20"/>
      <c r="G370" s="26"/>
      <c r="H370" s="20"/>
      <c r="I370" s="26"/>
      <c r="J370" s="20"/>
      <c r="K370" s="26"/>
    </row>
    <row r="371" spans="2:11" ht="13.5">
      <c r="B371" s="19"/>
      <c r="C371" s="20"/>
      <c r="D371" s="20"/>
      <c r="E371" s="26"/>
      <c r="F371" s="20"/>
      <c r="G371" s="26"/>
      <c r="H371" s="20"/>
      <c r="I371" s="26"/>
      <c r="J371" s="20"/>
      <c r="K371" s="26"/>
    </row>
    <row r="373" spans="2:4" ht="13.5">
      <c r="B373" s="257" t="s">
        <v>189</v>
      </c>
      <c r="C373" s="257"/>
      <c r="D373" t="s">
        <v>354</v>
      </c>
    </row>
    <row r="374" spans="2:11" ht="13.5">
      <c r="B374" s="233"/>
      <c r="C374" s="272" t="s">
        <v>178</v>
      </c>
      <c r="D374" s="244" t="s">
        <v>180</v>
      </c>
      <c r="E374" s="244"/>
      <c r="F374" s="244" t="s">
        <v>181</v>
      </c>
      <c r="G374" s="244"/>
      <c r="H374" s="244" t="s">
        <v>182</v>
      </c>
      <c r="I374" s="244"/>
      <c r="J374" s="244" t="s">
        <v>183</v>
      </c>
      <c r="K374" s="244"/>
    </row>
    <row r="375" spans="2:11" ht="13.5">
      <c r="B375" s="233"/>
      <c r="C375" s="272"/>
      <c r="D375" s="3" t="s">
        <v>129</v>
      </c>
      <c r="E375" s="3" t="s">
        <v>179</v>
      </c>
      <c r="F375" s="3" t="s">
        <v>129</v>
      </c>
      <c r="G375" s="3" t="s">
        <v>179</v>
      </c>
      <c r="H375" s="3" t="s">
        <v>129</v>
      </c>
      <c r="I375" s="3" t="s">
        <v>179</v>
      </c>
      <c r="J375" s="3" t="s">
        <v>129</v>
      </c>
      <c r="K375" s="3" t="s">
        <v>179</v>
      </c>
    </row>
    <row r="376" spans="2:11" ht="13.5">
      <c r="B376" s="1" t="s">
        <v>0</v>
      </c>
      <c r="C376" s="30">
        <v>27516169</v>
      </c>
      <c r="D376" s="30">
        <v>4789161</v>
      </c>
      <c r="E376" s="31">
        <f>+D376/C376</f>
        <v>0.17404897462288446</v>
      </c>
      <c r="F376" s="30">
        <v>1132765</v>
      </c>
      <c r="G376" s="31">
        <f>+F376/C376</f>
        <v>0.041167249699622065</v>
      </c>
      <c r="H376" s="30">
        <v>1580614</v>
      </c>
      <c r="I376" s="31">
        <f>+H376/C376</f>
        <v>0.05744309827432736</v>
      </c>
      <c r="J376" s="30">
        <v>374684</v>
      </c>
      <c r="K376" s="31">
        <f>+J376/C376</f>
        <v>0.013616866504926613</v>
      </c>
    </row>
    <row r="377" spans="2:11" ht="13.5">
      <c r="B377" s="1" t="s">
        <v>1</v>
      </c>
      <c r="C377" s="30">
        <v>3635380</v>
      </c>
      <c r="D377" s="30">
        <v>644133</v>
      </c>
      <c r="E377" s="31">
        <f aca="true" t="shared" si="41" ref="E377:E392">+D377/C377</f>
        <v>0.1771845034081719</v>
      </c>
      <c r="F377" s="30">
        <v>148119</v>
      </c>
      <c r="G377" s="31">
        <f aca="true" t="shared" si="42" ref="G377:G394">+F377/C377</f>
        <v>0.040743746183342595</v>
      </c>
      <c r="H377" s="30">
        <v>187070</v>
      </c>
      <c r="I377" s="31">
        <f aca="true" t="shared" si="43" ref="I377:I394">+H377/C377</f>
        <v>0.05145816943483212</v>
      </c>
      <c r="J377" s="30"/>
      <c r="K377" s="31">
        <f aca="true" t="shared" si="44" ref="K377:K394">+J377/C377</f>
        <v>0</v>
      </c>
    </row>
    <row r="378" spans="2:11" ht="13.5">
      <c r="B378" s="1" t="s">
        <v>2</v>
      </c>
      <c r="C378" s="30">
        <v>9720225</v>
      </c>
      <c r="D378" s="30">
        <v>1600076</v>
      </c>
      <c r="E378" s="31">
        <f t="shared" si="41"/>
        <v>0.16461306194043862</v>
      </c>
      <c r="F378" s="30">
        <v>403094</v>
      </c>
      <c r="G378" s="31">
        <f t="shared" si="42"/>
        <v>0.041469616186868105</v>
      </c>
      <c r="H378" s="30">
        <v>509138</v>
      </c>
      <c r="I378" s="31">
        <f t="shared" si="43"/>
        <v>0.05237924019248526</v>
      </c>
      <c r="J378" s="30">
        <v>0</v>
      </c>
      <c r="K378" s="31">
        <f t="shared" si="44"/>
        <v>0</v>
      </c>
    </row>
    <row r="379" spans="2:11" ht="13.5">
      <c r="B379" s="1" t="s">
        <v>3</v>
      </c>
      <c r="C379" s="30">
        <v>4396392</v>
      </c>
      <c r="D379" s="30">
        <v>712962</v>
      </c>
      <c r="E379" s="31">
        <f t="shared" si="41"/>
        <v>0.16216979741569906</v>
      </c>
      <c r="F379" s="30">
        <v>177969</v>
      </c>
      <c r="G379" s="31">
        <f t="shared" si="42"/>
        <v>0.04048069416921876</v>
      </c>
      <c r="H379" s="30">
        <v>229603</v>
      </c>
      <c r="I379" s="31">
        <f t="shared" si="43"/>
        <v>0.052225324766308374</v>
      </c>
      <c r="J379" s="30">
        <v>18715</v>
      </c>
      <c r="K379" s="31">
        <f t="shared" si="44"/>
        <v>0.004256899748703027</v>
      </c>
    </row>
    <row r="380" spans="2:11" ht="13.5">
      <c r="B380" s="1" t="s">
        <v>4</v>
      </c>
      <c r="C380" s="30">
        <v>3050504</v>
      </c>
      <c r="D380" s="30">
        <v>489137</v>
      </c>
      <c r="E380" s="31">
        <f t="shared" si="41"/>
        <v>0.1603462903179278</v>
      </c>
      <c r="F380" s="30">
        <v>131757</v>
      </c>
      <c r="G380" s="31">
        <f t="shared" si="42"/>
        <v>0.04319187911243519</v>
      </c>
      <c r="H380" s="30">
        <v>169891</v>
      </c>
      <c r="I380" s="31">
        <f t="shared" si="43"/>
        <v>0.05569276421207774</v>
      </c>
      <c r="J380" s="30">
        <v>0</v>
      </c>
      <c r="K380" s="31">
        <f t="shared" si="44"/>
        <v>0</v>
      </c>
    </row>
    <row r="381" spans="2:11" ht="13.5">
      <c r="B381" s="1" t="s">
        <v>5</v>
      </c>
      <c r="C381" s="30">
        <v>1979146</v>
      </c>
      <c r="D381" s="30">
        <v>354225</v>
      </c>
      <c r="E381" s="31">
        <f t="shared" si="41"/>
        <v>0.1789787110198035</v>
      </c>
      <c r="F381" s="30">
        <v>103852</v>
      </c>
      <c r="G381" s="31">
        <f t="shared" si="42"/>
        <v>0.052473137403708466</v>
      </c>
      <c r="H381" s="30">
        <v>88128</v>
      </c>
      <c r="I381" s="31">
        <f t="shared" si="43"/>
        <v>0.04452829654810711</v>
      </c>
      <c r="J381" s="30"/>
      <c r="K381" s="31">
        <f t="shared" si="44"/>
        <v>0</v>
      </c>
    </row>
    <row r="382" spans="2:11" ht="13.5">
      <c r="B382" s="1" t="s">
        <v>6</v>
      </c>
      <c r="C382" s="30">
        <v>7639452</v>
      </c>
      <c r="D382" s="30">
        <v>1465049</v>
      </c>
      <c r="E382" s="31">
        <f t="shared" si="41"/>
        <v>0.1917740958382879</v>
      </c>
      <c r="F382" s="30">
        <v>346231</v>
      </c>
      <c r="G382" s="31">
        <f t="shared" si="42"/>
        <v>0.045321444522460515</v>
      </c>
      <c r="H382" s="30">
        <v>480851</v>
      </c>
      <c r="I382" s="31">
        <f t="shared" si="43"/>
        <v>0.06294312733426428</v>
      </c>
      <c r="J382" s="30"/>
      <c r="K382" s="31">
        <f t="shared" si="44"/>
        <v>0</v>
      </c>
    </row>
    <row r="383" spans="2:11" ht="13.5">
      <c r="B383" s="1" t="s">
        <v>7</v>
      </c>
      <c r="C383" s="30">
        <v>8914784</v>
      </c>
      <c r="D383" s="30">
        <v>1796897</v>
      </c>
      <c r="E383" s="31">
        <f t="shared" si="41"/>
        <v>0.2015637170794043</v>
      </c>
      <c r="F383" s="30">
        <v>398353</v>
      </c>
      <c r="G383" s="31">
        <f t="shared" si="42"/>
        <v>0.04468453750533945</v>
      </c>
      <c r="H383" s="30">
        <v>416029</v>
      </c>
      <c r="I383" s="31">
        <f t="shared" si="43"/>
        <v>0.0466673112887536</v>
      </c>
      <c r="J383" s="30">
        <v>40756</v>
      </c>
      <c r="K383" s="31">
        <f t="shared" si="44"/>
        <v>0.004571731631411373</v>
      </c>
    </row>
    <row r="384" spans="2:11" ht="13.5">
      <c r="B384" s="1" t="s">
        <v>8</v>
      </c>
      <c r="C384" s="30">
        <v>2584607</v>
      </c>
      <c r="D384" s="30">
        <v>526345</v>
      </c>
      <c r="E384" s="31">
        <f t="shared" si="41"/>
        <v>0.20364604754223756</v>
      </c>
      <c r="F384" s="30">
        <v>121267</v>
      </c>
      <c r="G384" s="31">
        <f t="shared" si="42"/>
        <v>0.0469189319691543</v>
      </c>
      <c r="H384" s="30">
        <v>110086</v>
      </c>
      <c r="I384" s="31">
        <f t="shared" si="43"/>
        <v>0.042592935792559565</v>
      </c>
      <c r="J384" s="30">
        <v>40166</v>
      </c>
      <c r="K384" s="31">
        <f t="shared" si="44"/>
        <v>0.0155404670806819</v>
      </c>
    </row>
    <row r="385" spans="2:11" ht="13.5">
      <c r="B385" s="1" t="s">
        <v>9</v>
      </c>
      <c r="C385" s="30">
        <v>1247554</v>
      </c>
      <c r="D385" s="30">
        <v>201576</v>
      </c>
      <c r="E385" s="31">
        <f t="shared" si="41"/>
        <v>0.16157697382237562</v>
      </c>
      <c r="F385" s="30">
        <v>81401</v>
      </c>
      <c r="G385" s="31">
        <f t="shared" si="42"/>
        <v>0.06524847822218517</v>
      </c>
      <c r="H385" s="30">
        <v>45683</v>
      </c>
      <c r="I385" s="31">
        <f t="shared" si="43"/>
        <v>0.036618054208475144</v>
      </c>
      <c r="J385" s="30">
        <v>0</v>
      </c>
      <c r="K385" s="31">
        <f t="shared" si="44"/>
        <v>0</v>
      </c>
    </row>
    <row r="386" spans="2:11" ht="13.5">
      <c r="B386" s="1" t="s">
        <v>10</v>
      </c>
      <c r="C386" s="30">
        <v>346318</v>
      </c>
      <c r="D386" s="30">
        <v>83531</v>
      </c>
      <c r="E386" s="31">
        <f t="shared" si="41"/>
        <v>0.24119739661236206</v>
      </c>
      <c r="F386" s="30">
        <v>38178</v>
      </c>
      <c r="G386" s="31">
        <f t="shared" si="42"/>
        <v>0.1102397218741157</v>
      </c>
      <c r="H386" s="30">
        <v>16993</v>
      </c>
      <c r="I386" s="31">
        <f t="shared" si="43"/>
        <v>0.04906761993312505</v>
      </c>
      <c r="J386" s="30"/>
      <c r="K386" s="31">
        <f t="shared" si="44"/>
        <v>0</v>
      </c>
    </row>
    <row r="387" spans="2:11" ht="13.5">
      <c r="B387" s="1" t="s">
        <v>11</v>
      </c>
      <c r="C387" s="30">
        <v>7507737</v>
      </c>
      <c r="D387" s="30">
        <v>1435366</v>
      </c>
      <c r="E387" s="31">
        <f t="shared" si="41"/>
        <v>0.19118490698328938</v>
      </c>
      <c r="F387" s="30">
        <v>321995</v>
      </c>
      <c r="G387" s="31">
        <f t="shared" si="42"/>
        <v>0.0428884229695313</v>
      </c>
      <c r="H387" s="30">
        <v>364428</v>
      </c>
      <c r="I387" s="31">
        <f t="shared" si="43"/>
        <v>0.04854032579990482</v>
      </c>
      <c r="J387" s="30">
        <v>145668</v>
      </c>
      <c r="K387" s="31">
        <f t="shared" si="44"/>
        <v>0.019402384500149646</v>
      </c>
    </row>
    <row r="388" spans="2:11" ht="13.5">
      <c r="B388" s="1" t="s">
        <v>12</v>
      </c>
      <c r="C388" s="30">
        <v>1443279</v>
      </c>
      <c r="D388" s="30">
        <v>279126</v>
      </c>
      <c r="E388" s="31">
        <f t="shared" si="41"/>
        <v>0.1933971186444201</v>
      </c>
      <c r="F388" s="30">
        <v>81765</v>
      </c>
      <c r="G388" s="31">
        <f t="shared" si="42"/>
        <v>0.05665224811003278</v>
      </c>
      <c r="H388" s="30">
        <v>55345</v>
      </c>
      <c r="I388" s="31">
        <f t="shared" si="43"/>
        <v>0.03834670912553983</v>
      </c>
      <c r="J388" s="30">
        <v>0</v>
      </c>
      <c r="K388" s="31">
        <f t="shared" si="44"/>
        <v>0</v>
      </c>
    </row>
    <row r="389" spans="2:11" ht="13.5">
      <c r="B389" s="1" t="s">
        <v>13</v>
      </c>
      <c r="C389" s="30">
        <v>2149018</v>
      </c>
      <c r="D389" s="30">
        <v>426540</v>
      </c>
      <c r="E389" s="31">
        <f t="shared" si="41"/>
        <v>0.19848135287838445</v>
      </c>
      <c r="F389" s="30">
        <v>101129</v>
      </c>
      <c r="G389" s="31">
        <f t="shared" si="42"/>
        <v>0.04705823776255015</v>
      </c>
      <c r="H389" s="30">
        <v>104970</v>
      </c>
      <c r="I389" s="31">
        <f t="shared" si="43"/>
        <v>0.04884556574212035</v>
      </c>
      <c r="J389" s="30">
        <v>0</v>
      </c>
      <c r="K389" s="31">
        <f t="shared" si="44"/>
        <v>0</v>
      </c>
    </row>
    <row r="390" spans="2:11" ht="13.5">
      <c r="B390" s="1" t="s">
        <v>14</v>
      </c>
      <c r="C390" s="30">
        <v>3466583</v>
      </c>
      <c r="D390" s="30">
        <v>688171</v>
      </c>
      <c r="E390" s="31">
        <f t="shared" si="41"/>
        <v>0.19851565648363245</v>
      </c>
      <c r="F390" s="30">
        <v>172719</v>
      </c>
      <c r="G390" s="31">
        <f t="shared" si="42"/>
        <v>0.04982399094439683</v>
      </c>
      <c r="H390" s="30">
        <v>221022</v>
      </c>
      <c r="I390" s="31">
        <f t="shared" si="43"/>
        <v>0.06375788492587657</v>
      </c>
      <c r="J390" s="30">
        <v>0</v>
      </c>
      <c r="K390" s="31">
        <f t="shared" si="44"/>
        <v>0</v>
      </c>
    </row>
    <row r="391" spans="2:11" ht="13.5">
      <c r="B391" s="1" t="s">
        <v>15</v>
      </c>
      <c r="C391" s="30">
        <v>997013</v>
      </c>
      <c r="D391" s="30">
        <v>195603</v>
      </c>
      <c r="E391" s="31">
        <f t="shared" si="41"/>
        <v>0.196189016592562</v>
      </c>
      <c r="F391" s="30">
        <v>49750</v>
      </c>
      <c r="G391" s="31">
        <f t="shared" si="42"/>
        <v>0.04989904845774328</v>
      </c>
      <c r="H391" s="30">
        <v>34815</v>
      </c>
      <c r="I391" s="31">
        <f t="shared" si="43"/>
        <v>0.0349193039609313</v>
      </c>
      <c r="J391" s="30">
        <v>51483</v>
      </c>
      <c r="K391" s="31">
        <f t="shared" si="44"/>
        <v>0.05163724043718587</v>
      </c>
    </row>
    <row r="392" spans="2:11" ht="13.5">
      <c r="B392" s="1" t="s">
        <v>16</v>
      </c>
      <c r="C392" s="30">
        <v>1278832</v>
      </c>
      <c r="D392" s="30">
        <v>230308</v>
      </c>
      <c r="E392" s="31">
        <f t="shared" si="41"/>
        <v>0.18009245936917437</v>
      </c>
      <c r="F392" s="30">
        <v>103703</v>
      </c>
      <c r="G392" s="31">
        <f t="shared" si="42"/>
        <v>0.081091965168216</v>
      </c>
      <c r="H392" s="30">
        <v>89570</v>
      </c>
      <c r="I392" s="31">
        <f t="shared" si="43"/>
        <v>0.07004047443292004</v>
      </c>
      <c r="J392" s="30">
        <v>0</v>
      </c>
      <c r="K392" s="31">
        <f t="shared" si="44"/>
        <v>0</v>
      </c>
    </row>
    <row r="393" spans="2:11" ht="13.5">
      <c r="B393" s="1"/>
      <c r="C393" s="30"/>
      <c r="D393" s="30"/>
      <c r="E393" s="31"/>
      <c r="F393" s="30"/>
      <c r="G393" s="31"/>
      <c r="H393" s="30"/>
      <c r="I393" s="31"/>
      <c r="J393" s="30"/>
      <c r="K393" s="31"/>
    </row>
    <row r="394" spans="2:11" ht="13.5">
      <c r="B394" s="1" t="s">
        <v>17</v>
      </c>
      <c r="C394" s="30">
        <f>SUM(C376:C392)</f>
        <v>87872993</v>
      </c>
      <c r="D394" s="30">
        <f>SUM(D376:D392)</f>
        <v>15918206</v>
      </c>
      <c r="E394" s="31">
        <f>+D394/C394</f>
        <v>0.18115015156021827</v>
      </c>
      <c r="F394" s="30">
        <f>SUM(F376:F392)</f>
        <v>3914047</v>
      </c>
      <c r="G394" s="31">
        <f t="shared" si="42"/>
        <v>0.044542092699630706</v>
      </c>
      <c r="H394" s="30">
        <f>SUM(H376:H392)</f>
        <v>4704236</v>
      </c>
      <c r="I394" s="31">
        <f t="shared" si="43"/>
        <v>0.053534491535983074</v>
      </c>
      <c r="J394" s="30">
        <f>SUM(J376:J392)</f>
        <v>671472</v>
      </c>
      <c r="K394" s="31">
        <f t="shared" si="44"/>
        <v>0.0076413921624360745</v>
      </c>
    </row>
    <row r="395" spans="2:11" ht="13.5">
      <c r="B395" s="19"/>
      <c r="C395" s="20"/>
      <c r="D395" s="20"/>
      <c r="E395" s="26"/>
      <c r="F395" s="20"/>
      <c r="G395" s="26"/>
      <c r="H395" s="20"/>
      <c r="I395" s="26"/>
      <c r="J395" s="20">
        <v>6</v>
      </c>
      <c r="K395" s="26"/>
    </row>
    <row r="396" spans="2:11" ht="13.5">
      <c r="B396" s="19"/>
      <c r="C396" s="20"/>
      <c r="D396" s="20"/>
      <c r="E396" s="26"/>
      <c r="F396" s="20"/>
      <c r="G396" s="26"/>
      <c r="H396" s="20"/>
      <c r="I396" s="26"/>
      <c r="J396" s="20"/>
      <c r="K396" s="26"/>
    </row>
    <row r="397" spans="2:11" ht="13.5">
      <c r="B397" s="19"/>
      <c r="C397" s="20"/>
      <c r="D397" s="20"/>
      <c r="E397" s="26"/>
      <c r="F397" s="20"/>
      <c r="G397" s="26"/>
      <c r="H397" s="20"/>
      <c r="I397" s="26"/>
      <c r="J397" s="20"/>
      <c r="K397" s="26"/>
    </row>
    <row r="399" spans="2:3" ht="13.5">
      <c r="B399" s="257" t="s">
        <v>196</v>
      </c>
      <c r="C399" s="257"/>
    </row>
    <row r="400" spans="2:11" ht="13.5">
      <c r="B400" s="1"/>
      <c r="C400" s="21" t="s">
        <v>190</v>
      </c>
      <c r="D400" s="21" t="s">
        <v>191</v>
      </c>
      <c r="E400" s="3" t="s">
        <v>195</v>
      </c>
      <c r="F400" s="21" t="s">
        <v>192</v>
      </c>
      <c r="G400" s="3" t="s">
        <v>195</v>
      </c>
      <c r="H400" s="21" t="s">
        <v>193</v>
      </c>
      <c r="I400" s="3" t="s">
        <v>195</v>
      </c>
      <c r="J400" s="21" t="s">
        <v>194</v>
      </c>
      <c r="K400" s="3" t="s">
        <v>195</v>
      </c>
    </row>
    <row r="401" spans="2:11" ht="13.5">
      <c r="B401" s="1" t="s">
        <v>0</v>
      </c>
      <c r="C401" s="115">
        <f aca="true" t="shared" si="45" ref="C401:C417">+C265</f>
        <v>24848550</v>
      </c>
      <c r="D401" s="115">
        <f aca="true" t="shared" si="46" ref="D401:D417">+C291</f>
        <v>25271940</v>
      </c>
      <c r="E401" s="31">
        <f>+D401/C401</f>
        <v>1.0170388211787005</v>
      </c>
      <c r="F401" s="115">
        <f aca="true" t="shared" si="47" ref="F401:F417">+C317</f>
        <v>28534752</v>
      </c>
      <c r="G401" s="31">
        <f>+F401/D401</f>
        <v>1.129108093798893</v>
      </c>
      <c r="H401" s="115">
        <f aca="true" t="shared" si="48" ref="H401:H417">+C350</f>
        <v>28124594</v>
      </c>
      <c r="I401" s="31">
        <f>+H401/F401</f>
        <v>0.9856260184073091</v>
      </c>
      <c r="J401" s="115">
        <f aca="true" t="shared" si="49" ref="J401:J417">+C376</f>
        <v>27516169</v>
      </c>
      <c r="K401" s="31">
        <f>+J401/H401</f>
        <v>0.9783667988238337</v>
      </c>
    </row>
    <row r="402" spans="2:11" ht="13.5">
      <c r="B402" s="1" t="s">
        <v>1</v>
      </c>
      <c r="C402" s="115">
        <f t="shared" si="45"/>
        <v>3377887</v>
      </c>
      <c r="D402" s="115">
        <f t="shared" si="46"/>
        <v>3172380</v>
      </c>
      <c r="E402" s="31">
        <f aca="true" t="shared" si="50" ref="E402:E417">+D402/C402</f>
        <v>0.9391610791006331</v>
      </c>
      <c r="F402" s="115">
        <f t="shared" si="47"/>
        <v>3475363</v>
      </c>
      <c r="G402" s="31">
        <f aca="true" t="shared" si="51" ref="G402:G417">+F402/D402</f>
        <v>1.0955065282217136</v>
      </c>
      <c r="H402" s="115">
        <f t="shared" si="48"/>
        <v>3637581</v>
      </c>
      <c r="I402" s="31">
        <f aca="true" t="shared" si="52" ref="I402:I417">+H402/F402</f>
        <v>1.0466765629950023</v>
      </c>
      <c r="J402" s="115">
        <f t="shared" si="49"/>
        <v>3635380</v>
      </c>
      <c r="K402" s="31">
        <f aca="true" t="shared" si="53" ref="K402:K417">+J402/H402</f>
        <v>0.9993949275631251</v>
      </c>
    </row>
    <row r="403" spans="2:11" ht="13.5">
      <c r="B403" s="1" t="s">
        <v>2</v>
      </c>
      <c r="C403" s="115">
        <f t="shared" si="45"/>
        <v>8986059</v>
      </c>
      <c r="D403" s="115">
        <f t="shared" si="46"/>
        <v>9050327</v>
      </c>
      <c r="E403" s="31">
        <f t="shared" si="50"/>
        <v>1.0071519672862153</v>
      </c>
      <c r="F403" s="115">
        <f t="shared" si="47"/>
        <v>10091314</v>
      </c>
      <c r="G403" s="31">
        <f t="shared" si="51"/>
        <v>1.115022031800619</v>
      </c>
      <c r="H403" s="115">
        <f t="shared" si="48"/>
        <v>9828498</v>
      </c>
      <c r="I403" s="31">
        <f t="shared" si="52"/>
        <v>0.9739562162073244</v>
      </c>
      <c r="J403" s="115">
        <f t="shared" si="49"/>
        <v>9720225</v>
      </c>
      <c r="K403" s="31">
        <f t="shared" si="53"/>
        <v>0.9889837694426962</v>
      </c>
    </row>
    <row r="404" spans="2:11" ht="13.5">
      <c r="B404" s="1" t="s">
        <v>3</v>
      </c>
      <c r="C404" s="115">
        <f t="shared" si="45"/>
        <v>4153748</v>
      </c>
      <c r="D404" s="115">
        <f t="shared" si="46"/>
        <v>4235341</v>
      </c>
      <c r="E404" s="31">
        <f t="shared" si="50"/>
        <v>1.0196432234213535</v>
      </c>
      <c r="F404" s="115">
        <f t="shared" si="47"/>
        <v>4633766</v>
      </c>
      <c r="G404" s="31">
        <f t="shared" si="51"/>
        <v>1.09407152812489</v>
      </c>
      <c r="H404" s="115">
        <f t="shared" si="48"/>
        <v>4515273</v>
      </c>
      <c r="I404" s="31">
        <f t="shared" si="52"/>
        <v>0.9744283591359598</v>
      </c>
      <c r="J404" s="115">
        <f t="shared" si="49"/>
        <v>4396392</v>
      </c>
      <c r="K404" s="31">
        <f t="shared" si="53"/>
        <v>0.9736713594061754</v>
      </c>
    </row>
    <row r="405" spans="2:11" ht="13.5">
      <c r="B405" s="1" t="s">
        <v>4</v>
      </c>
      <c r="C405" s="115">
        <f t="shared" si="45"/>
        <v>2847087</v>
      </c>
      <c r="D405" s="115">
        <f t="shared" si="46"/>
        <v>2906936</v>
      </c>
      <c r="E405" s="31">
        <f t="shared" si="50"/>
        <v>1.021021134935462</v>
      </c>
      <c r="F405" s="115">
        <f t="shared" si="47"/>
        <v>3200287</v>
      </c>
      <c r="G405" s="31">
        <f t="shared" si="51"/>
        <v>1.1009141584128443</v>
      </c>
      <c r="H405" s="115">
        <f t="shared" si="48"/>
        <v>3070112</v>
      </c>
      <c r="I405" s="31">
        <f t="shared" si="52"/>
        <v>0.9593239606322808</v>
      </c>
      <c r="J405" s="115">
        <f t="shared" si="49"/>
        <v>3050504</v>
      </c>
      <c r="K405" s="31">
        <f t="shared" si="53"/>
        <v>0.9936132623174659</v>
      </c>
    </row>
    <row r="406" spans="2:11" ht="13.5">
      <c r="B406" s="1" t="s">
        <v>5</v>
      </c>
      <c r="C406" s="115">
        <f t="shared" si="45"/>
        <v>1911715</v>
      </c>
      <c r="D406" s="115">
        <f t="shared" si="46"/>
        <v>1808848</v>
      </c>
      <c r="E406" s="31">
        <f t="shared" si="50"/>
        <v>0.9461912471262715</v>
      </c>
      <c r="F406" s="115">
        <f t="shared" si="47"/>
        <v>2129413</v>
      </c>
      <c r="G406" s="31">
        <f t="shared" si="51"/>
        <v>1.1772205293092621</v>
      </c>
      <c r="H406" s="115">
        <f t="shared" si="48"/>
        <v>2072349</v>
      </c>
      <c r="I406" s="31">
        <f t="shared" si="52"/>
        <v>0.9732020044960747</v>
      </c>
      <c r="J406" s="115">
        <f t="shared" si="49"/>
        <v>1979146</v>
      </c>
      <c r="K406" s="31">
        <f t="shared" si="53"/>
        <v>0.9550254324923071</v>
      </c>
    </row>
    <row r="407" spans="2:11" ht="13.5">
      <c r="B407" s="1" t="s">
        <v>6</v>
      </c>
      <c r="C407" s="115">
        <f t="shared" si="45"/>
        <v>7057707</v>
      </c>
      <c r="D407" s="115">
        <f t="shared" si="46"/>
        <v>6973842</v>
      </c>
      <c r="E407" s="31">
        <f t="shared" si="50"/>
        <v>0.9881172454452983</v>
      </c>
      <c r="F407" s="115">
        <f t="shared" si="47"/>
        <v>7832080</v>
      </c>
      <c r="G407" s="31">
        <f t="shared" si="51"/>
        <v>1.1230653060393396</v>
      </c>
      <c r="H407" s="115">
        <f t="shared" si="48"/>
        <v>7879845</v>
      </c>
      <c r="I407" s="31">
        <f t="shared" si="52"/>
        <v>1.006098635356125</v>
      </c>
      <c r="J407" s="115">
        <f t="shared" si="49"/>
        <v>7639452</v>
      </c>
      <c r="K407" s="31">
        <f t="shared" si="53"/>
        <v>0.9694926740310247</v>
      </c>
    </row>
    <row r="408" spans="2:11" ht="13.5">
      <c r="B408" s="1" t="s">
        <v>7</v>
      </c>
      <c r="C408" s="115">
        <f t="shared" si="45"/>
        <v>7667887</v>
      </c>
      <c r="D408" s="115">
        <f t="shared" si="46"/>
        <v>7729323</v>
      </c>
      <c r="E408" s="31">
        <f t="shared" si="50"/>
        <v>1.0080121159844948</v>
      </c>
      <c r="F408" s="115">
        <f t="shared" si="47"/>
        <v>9111548</v>
      </c>
      <c r="G408" s="31">
        <f t="shared" si="51"/>
        <v>1.1788287279493948</v>
      </c>
      <c r="H408" s="115">
        <f t="shared" si="48"/>
        <v>8977285</v>
      </c>
      <c r="I408" s="31">
        <f t="shared" si="52"/>
        <v>0.9852645236572315</v>
      </c>
      <c r="J408" s="115">
        <f t="shared" si="49"/>
        <v>8914784</v>
      </c>
      <c r="K408" s="31">
        <f t="shared" si="53"/>
        <v>0.993037872808984</v>
      </c>
    </row>
    <row r="409" spans="2:11" ht="13.5">
      <c r="B409" s="1" t="s">
        <v>8</v>
      </c>
      <c r="C409" s="115">
        <f t="shared" si="45"/>
        <v>2433440</v>
      </c>
      <c r="D409" s="115">
        <f t="shared" si="46"/>
        <v>2445983</v>
      </c>
      <c r="E409" s="31">
        <f t="shared" si="50"/>
        <v>1.0051544315865606</v>
      </c>
      <c r="F409" s="115">
        <f t="shared" si="47"/>
        <v>2645714</v>
      </c>
      <c r="G409" s="31">
        <f t="shared" si="51"/>
        <v>1.0816567408685998</v>
      </c>
      <c r="H409" s="115">
        <f t="shared" si="48"/>
        <v>25816912</v>
      </c>
      <c r="I409" s="31">
        <f t="shared" si="52"/>
        <v>9.758013148813514</v>
      </c>
      <c r="J409" s="115">
        <f t="shared" si="49"/>
        <v>2584607</v>
      </c>
      <c r="K409" s="31">
        <f t="shared" si="53"/>
        <v>0.10011294147030443</v>
      </c>
    </row>
    <row r="410" spans="2:11" ht="13.5">
      <c r="B410" s="1" t="s">
        <v>9</v>
      </c>
      <c r="C410" s="115">
        <f t="shared" si="45"/>
        <v>11431246</v>
      </c>
      <c r="D410" s="115">
        <f t="shared" si="46"/>
        <v>1146786</v>
      </c>
      <c r="E410" s="31">
        <f t="shared" si="50"/>
        <v>0.10032029754236765</v>
      </c>
      <c r="F410" s="115">
        <f t="shared" si="47"/>
        <v>1315068</v>
      </c>
      <c r="G410" s="31">
        <f t="shared" si="51"/>
        <v>1.1467422867038837</v>
      </c>
      <c r="H410" s="115">
        <f t="shared" si="48"/>
        <v>1278251</v>
      </c>
      <c r="I410" s="31">
        <f t="shared" si="52"/>
        <v>0.9720037290847318</v>
      </c>
      <c r="J410" s="115">
        <f t="shared" si="49"/>
        <v>1247554</v>
      </c>
      <c r="K410" s="31">
        <f t="shared" si="53"/>
        <v>0.9759851547153102</v>
      </c>
    </row>
    <row r="411" spans="2:11" ht="13.5">
      <c r="B411" s="1" t="s">
        <v>10</v>
      </c>
      <c r="C411" s="115">
        <f t="shared" si="45"/>
        <v>365408</v>
      </c>
      <c r="D411" s="115">
        <f t="shared" si="46"/>
        <v>332452</v>
      </c>
      <c r="E411" s="31">
        <f t="shared" si="50"/>
        <v>0.9098104037131097</v>
      </c>
      <c r="F411" s="115">
        <f t="shared" si="47"/>
        <v>354086</v>
      </c>
      <c r="G411" s="31">
        <f t="shared" si="51"/>
        <v>1.0650740558035445</v>
      </c>
      <c r="H411" s="115">
        <f t="shared" si="48"/>
        <v>349292</v>
      </c>
      <c r="I411" s="31">
        <f t="shared" si="52"/>
        <v>0.9864609162745773</v>
      </c>
      <c r="J411" s="115">
        <f t="shared" si="49"/>
        <v>346318</v>
      </c>
      <c r="K411" s="31">
        <f t="shared" si="53"/>
        <v>0.9914856337963652</v>
      </c>
    </row>
    <row r="412" spans="2:11" ht="13.5">
      <c r="B412" s="1" t="s">
        <v>11</v>
      </c>
      <c r="C412" s="115">
        <f t="shared" si="45"/>
        <v>7191813</v>
      </c>
      <c r="D412" s="115">
        <f t="shared" si="46"/>
        <v>7182747</v>
      </c>
      <c r="E412" s="31">
        <f t="shared" si="50"/>
        <v>0.9987393999259991</v>
      </c>
      <c r="F412" s="115">
        <f t="shared" si="47"/>
        <v>8189368</v>
      </c>
      <c r="G412" s="31">
        <f t="shared" si="51"/>
        <v>1.1401442929842858</v>
      </c>
      <c r="H412" s="115">
        <f t="shared" si="48"/>
        <v>7753353</v>
      </c>
      <c r="I412" s="31">
        <f t="shared" si="52"/>
        <v>0.9467584067537324</v>
      </c>
      <c r="J412" s="115">
        <f t="shared" si="49"/>
        <v>7507737</v>
      </c>
      <c r="K412" s="31">
        <f t="shared" si="53"/>
        <v>0.9683213185314792</v>
      </c>
    </row>
    <row r="413" spans="2:11" ht="13.5">
      <c r="B413" s="1" t="s">
        <v>12</v>
      </c>
      <c r="C413" s="115">
        <f t="shared" si="45"/>
        <v>1385269</v>
      </c>
      <c r="D413" s="115">
        <f t="shared" si="46"/>
        <v>1288575</v>
      </c>
      <c r="E413" s="31">
        <f t="shared" si="50"/>
        <v>0.9301983946800224</v>
      </c>
      <c r="F413" s="115">
        <f t="shared" si="47"/>
        <v>1451733</v>
      </c>
      <c r="G413" s="31">
        <f t="shared" si="51"/>
        <v>1.1266189395262207</v>
      </c>
      <c r="H413" s="115">
        <f t="shared" si="48"/>
        <v>1474059</v>
      </c>
      <c r="I413" s="31">
        <f t="shared" si="52"/>
        <v>1.015378860988901</v>
      </c>
      <c r="J413" s="115">
        <f t="shared" si="49"/>
        <v>1443279</v>
      </c>
      <c r="K413" s="31">
        <f t="shared" si="53"/>
        <v>0.9791188819443455</v>
      </c>
    </row>
    <row r="414" spans="2:11" ht="13.5">
      <c r="B414" s="1" t="s">
        <v>13</v>
      </c>
      <c r="C414" s="115">
        <f t="shared" si="45"/>
        <v>1855370</v>
      </c>
      <c r="D414" s="115">
        <f t="shared" si="46"/>
        <v>1967064</v>
      </c>
      <c r="E414" s="31">
        <f t="shared" si="50"/>
        <v>1.0602003912966147</v>
      </c>
      <c r="F414" s="115">
        <f t="shared" si="47"/>
        <v>2133624</v>
      </c>
      <c r="G414" s="31">
        <f t="shared" si="51"/>
        <v>1.0846744183209087</v>
      </c>
      <c r="H414" s="115">
        <f t="shared" si="48"/>
        <v>2096894</v>
      </c>
      <c r="I414" s="31">
        <f t="shared" si="52"/>
        <v>0.9827851580222194</v>
      </c>
      <c r="J414" s="115">
        <f t="shared" si="49"/>
        <v>2149018</v>
      </c>
      <c r="K414" s="31">
        <f t="shared" si="53"/>
        <v>1.0248577181297671</v>
      </c>
    </row>
    <row r="415" spans="2:11" ht="13.5">
      <c r="B415" s="1" t="s">
        <v>14</v>
      </c>
      <c r="C415" s="115">
        <f t="shared" si="45"/>
        <v>3221984</v>
      </c>
      <c r="D415" s="115">
        <f t="shared" si="46"/>
        <v>3195477</v>
      </c>
      <c r="E415" s="31">
        <f t="shared" si="50"/>
        <v>0.991773081430572</v>
      </c>
      <c r="F415" s="115">
        <f t="shared" si="47"/>
        <v>3642461</v>
      </c>
      <c r="G415" s="31">
        <f t="shared" si="51"/>
        <v>1.1398802119370597</v>
      </c>
      <c r="H415" s="115">
        <f t="shared" si="48"/>
        <v>3568147</v>
      </c>
      <c r="I415" s="31">
        <f t="shared" si="52"/>
        <v>0.9795978597986361</v>
      </c>
      <c r="J415" s="115">
        <f t="shared" si="49"/>
        <v>3466583</v>
      </c>
      <c r="K415" s="31">
        <f t="shared" si="53"/>
        <v>0.9715359260703105</v>
      </c>
    </row>
    <row r="416" spans="2:11" ht="13.5">
      <c r="B416" s="1" t="s">
        <v>15</v>
      </c>
      <c r="C416" s="115">
        <f t="shared" si="45"/>
        <v>850186</v>
      </c>
      <c r="D416" s="115">
        <f t="shared" si="46"/>
        <v>905158</v>
      </c>
      <c r="E416" s="31">
        <f t="shared" si="50"/>
        <v>1.0646587923113295</v>
      </c>
      <c r="F416" s="115">
        <f t="shared" si="47"/>
        <v>1016556</v>
      </c>
      <c r="G416" s="31">
        <f t="shared" si="51"/>
        <v>1.1230702264135102</v>
      </c>
      <c r="H416" s="115">
        <f t="shared" si="48"/>
        <v>1005053</v>
      </c>
      <c r="I416" s="31">
        <f t="shared" si="52"/>
        <v>0.9886843420332967</v>
      </c>
      <c r="J416" s="115">
        <f t="shared" si="49"/>
        <v>997013</v>
      </c>
      <c r="K416" s="31">
        <f t="shared" si="53"/>
        <v>0.9920004218682995</v>
      </c>
    </row>
    <row r="417" spans="2:11" ht="13.5">
      <c r="B417" s="1" t="s">
        <v>16</v>
      </c>
      <c r="C417" s="115">
        <f t="shared" si="45"/>
        <v>1112283</v>
      </c>
      <c r="D417" s="115">
        <f t="shared" si="46"/>
        <v>1146629</v>
      </c>
      <c r="E417" s="31">
        <f t="shared" si="50"/>
        <v>1.0308788320957887</v>
      </c>
      <c r="F417" s="115">
        <f t="shared" si="47"/>
        <v>1320757</v>
      </c>
      <c r="G417" s="31">
        <f t="shared" si="51"/>
        <v>1.151860802404265</v>
      </c>
      <c r="H417" s="115">
        <f t="shared" si="48"/>
        <v>1335642</v>
      </c>
      <c r="I417" s="31">
        <f t="shared" si="52"/>
        <v>1.0112700519474815</v>
      </c>
      <c r="J417" s="115">
        <f t="shared" si="49"/>
        <v>1278832</v>
      </c>
      <c r="K417" s="31">
        <f t="shared" si="53"/>
        <v>0.957466147365836</v>
      </c>
    </row>
    <row r="418" spans="2:11" ht="13.5">
      <c r="B418" s="1"/>
      <c r="C418" s="115"/>
      <c r="D418" s="115"/>
      <c r="E418" s="31"/>
      <c r="F418" s="115"/>
      <c r="G418" s="31"/>
      <c r="H418" s="115"/>
      <c r="I418" s="31"/>
      <c r="J418" s="115"/>
      <c r="K418" s="31"/>
    </row>
    <row r="419" spans="2:11" ht="13.5">
      <c r="B419" s="1" t="s">
        <v>17</v>
      </c>
      <c r="C419" s="115">
        <f>SUM(C401:C417)</f>
        <v>90697639</v>
      </c>
      <c r="D419" s="115">
        <f>SUM(D401:D417)</f>
        <v>80759808</v>
      </c>
      <c r="E419" s="31">
        <f>+D419/C419</f>
        <v>0.8904290000316326</v>
      </c>
      <c r="F419" s="115">
        <f>SUM(F401:F417)</f>
        <v>91077890</v>
      </c>
      <c r="G419" s="31">
        <f>+F419/D419</f>
        <v>1.1277625870532035</v>
      </c>
      <c r="H419" s="115">
        <f>SUM(H401:H417)</f>
        <v>112783140</v>
      </c>
      <c r="I419" s="31">
        <f>+H419/F419</f>
        <v>1.2383152486294973</v>
      </c>
      <c r="J419" s="115">
        <f>SUM(J401:J417)</f>
        <v>87872993</v>
      </c>
      <c r="K419" s="31">
        <f>+J419/H419</f>
        <v>0.7791323508105911</v>
      </c>
    </row>
    <row r="433" spans="2:4" ht="13.5">
      <c r="B433" s="257" t="s">
        <v>302</v>
      </c>
      <c r="C433" s="257"/>
      <c r="D433" s="257"/>
    </row>
    <row r="434" spans="2:14" ht="13.5">
      <c r="B434" s="233"/>
      <c r="C434" s="244" t="s">
        <v>192</v>
      </c>
      <c r="D434" s="244"/>
      <c r="E434" s="244"/>
      <c r="F434" s="244"/>
      <c r="G434" s="244" t="s">
        <v>193</v>
      </c>
      <c r="H434" s="244"/>
      <c r="I434" s="244"/>
      <c r="J434" s="244"/>
      <c r="K434" s="244" t="s">
        <v>194</v>
      </c>
      <c r="L434" s="244"/>
      <c r="M434" s="244"/>
      <c r="N434" s="244"/>
    </row>
    <row r="435" spans="2:14" ht="13.5">
      <c r="B435" s="233"/>
      <c r="C435" s="271" t="s">
        <v>199</v>
      </c>
      <c r="D435" s="271"/>
      <c r="E435" s="271" t="s">
        <v>200</v>
      </c>
      <c r="F435" s="271"/>
      <c r="G435" s="271" t="s">
        <v>199</v>
      </c>
      <c r="H435" s="271"/>
      <c r="I435" s="271" t="s">
        <v>200</v>
      </c>
      <c r="J435" s="271"/>
      <c r="K435" s="271" t="s">
        <v>199</v>
      </c>
      <c r="L435" s="271"/>
      <c r="M435" s="271" t="s">
        <v>200</v>
      </c>
      <c r="N435" s="271"/>
    </row>
    <row r="436" spans="2:14" ht="13.5">
      <c r="B436" s="233"/>
      <c r="C436" s="17" t="s">
        <v>197</v>
      </c>
      <c r="D436" s="18" t="s">
        <v>198</v>
      </c>
      <c r="E436" s="17" t="s">
        <v>197</v>
      </c>
      <c r="F436" s="18" t="s">
        <v>198</v>
      </c>
      <c r="G436" s="17" t="s">
        <v>197</v>
      </c>
      <c r="H436" s="18" t="s">
        <v>198</v>
      </c>
      <c r="I436" s="17" t="s">
        <v>197</v>
      </c>
      <c r="J436" s="18" t="s">
        <v>198</v>
      </c>
      <c r="K436" s="17" t="s">
        <v>197</v>
      </c>
      <c r="L436" s="18" t="s">
        <v>198</v>
      </c>
      <c r="M436" s="17" t="s">
        <v>197</v>
      </c>
      <c r="N436" s="18" t="s">
        <v>198</v>
      </c>
    </row>
    <row r="437" spans="2:14" ht="13.5">
      <c r="B437" s="1" t="s">
        <v>0</v>
      </c>
      <c r="C437" s="48">
        <v>1266835</v>
      </c>
      <c r="D437" s="116">
        <v>0.0768</v>
      </c>
      <c r="E437" s="48">
        <v>946823</v>
      </c>
      <c r="F437" s="116">
        <v>0.0574</v>
      </c>
      <c r="G437" s="48">
        <v>1152256</v>
      </c>
      <c r="H437" s="116">
        <v>0.0709</v>
      </c>
      <c r="I437" s="48">
        <v>938906</v>
      </c>
      <c r="J437" s="116">
        <v>0.0577</v>
      </c>
      <c r="K437" s="48">
        <v>930634</v>
      </c>
      <c r="L437" s="116">
        <v>0.0581</v>
      </c>
      <c r="M437" s="48">
        <v>861170</v>
      </c>
      <c r="N437" s="116">
        <v>0.0538</v>
      </c>
    </row>
    <row r="438" spans="2:14" ht="13.5">
      <c r="B438" s="1" t="s">
        <v>1</v>
      </c>
      <c r="C438" s="48">
        <v>166807</v>
      </c>
      <c r="D438" s="116"/>
      <c r="E438" s="48">
        <v>120443</v>
      </c>
      <c r="F438" s="116"/>
      <c r="G438" s="48">
        <v>185950</v>
      </c>
      <c r="H438" s="116"/>
      <c r="I438" s="48">
        <v>137876</v>
      </c>
      <c r="J438" s="116"/>
      <c r="K438" s="48">
        <v>157828</v>
      </c>
      <c r="L438" s="116"/>
      <c r="M438" s="48">
        <v>129341</v>
      </c>
      <c r="N438" s="116"/>
    </row>
    <row r="439" spans="2:14" ht="13.5">
      <c r="B439" s="1" t="s">
        <v>2</v>
      </c>
      <c r="C439" s="48">
        <v>465942</v>
      </c>
      <c r="D439" s="116">
        <v>0.0758</v>
      </c>
      <c r="E439" s="48">
        <v>344362</v>
      </c>
      <c r="F439" s="116">
        <v>0.056</v>
      </c>
      <c r="G439" s="48">
        <v>400361</v>
      </c>
      <c r="H439" s="116">
        <v>0.0658</v>
      </c>
      <c r="I439" s="48">
        <v>354733</v>
      </c>
      <c r="J439" s="116">
        <v>0.0583</v>
      </c>
      <c r="K439" s="48">
        <v>334950</v>
      </c>
      <c r="L439" s="116">
        <v>0.0552</v>
      </c>
      <c r="M439" s="48">
        <v>343280</v>
      </c>
      <c r="N439" s="116">
        <v>0.0597</v>
      </c>
    </row>
    <row r="440" spans="2:14" ht="13.5">
      <c r="B440" s="1" t="s">
        <v>3</v>
      </c>
      <c r="C440" s="48">
        <v>202859</v>
      </c>
      <c r="D440" s="116">
        <v>0.0726</v>
      </c>
      <c r="E440" s="48">
        <v>128998</v>
      </c>
      <c r="F440" s="116">
        <v>0.0462</v>
      </c>
      <c r="G440" s="48">
        <v>189088</v>
      </c>
      <c r="H440" s="116">
        <v>0.0712</v>
      </c>
      <c r="I440" s="48">
        <v>130326</v>
      </c>
      <c r="J440" s="116">
        <v>0.0491</v>
      </c>
      <c r="K440" s="48">
        <v>153101</v>
      </c>
      <c r="L440" s="116">
        <v>0.06</v>
      </c>
      <c r="M440" s="48">
        <v>120740</v>
      </c>
      <c r="N440" s="116">
        <v>0.0474</v>
      </c>
    </row>
    <row r="441" spans="2:14" ht="13.5">
      <c r="B441" s="1" t="s">
        <v>4</v>
      </c>
      <c r="C441" s="48">
        <v>140461</v>
      </c>
      <c r="D441" s="116">
        <v>0.0728</v>
      </c>
      <c r="E441" s="48">
        <v>142699</v>
      </c>
      <c r="F441" s="116">
        <v>0.0739</v>
      </c>
      <c r="G441" s="48">
        <v>129277</v>
      </c>
      <c r="H441" s="116">
        <v>0.0637</v>
      </c>
      <c r="I441" s="48">
        <v>118990</v>
      </c>
      <c r="J441" s="116">
        <v>0.0641</v>
      </c>
      <c r="K441" s="48">
        <v>110742</v>
      </c>
      <c r="L441" s="116">
        <v>0.0637</v>
      </c>
      <c r="M441" s="48">
        <v>112798</v>
      </c>
      <c r="N441" s="116">
        <v>0.0648</v>
      </c>
    </row>
    <row r="442" spans="2:14" ht="13.5">
      <c r="B442" s="1" t="s">
        <v>5</v>
      </c>
      <c r="C442" s="48">
        <v>80570</v>
      </c>
      <c r="D442" s="116">
        <v>0.066</v>
      </c>
      <c r="E442" s="48">
        <v>94958</v>
      </c>
      <c r="F442" s="116">
        <v>0.078</v>
      </c>
      <c r="G442" s="48">
        <v>70715</v>
      </c>
      <c r="H442" s="116">
        <v>0.058</v>
      </c>
      <c r="I442" s="48">
        <v>90433</v>
      </c>
      <c r="J442" s="116">
        <v>0.074</v>
      </c>
      <c r="K442" s="48">
        <v>65819</v>
      </c>
      <c r="L442" s="116">
        <v>0.056</v>
      </c>
      <c r="M442" s="48">
        <v>87940</v>
      </c>
      <c r="N442" s="116">
        <v>0.074</v>
      </c>
    </row>
    <row r="443" spans="2:14" ht="13.5">
      <c r="B443" s="1" t="s">
        <v>6</v>
      </c>
      <c r="C443" s="48">
        <v>399995</v>
      </c>
      <c r="D443" s="116">
        <v>0.083</v>
      </c>
      <c r="E443" s="48">
        <v>317528</v>
      </c>
      <c r="F443" s="116">
        <v>0.0664</v>
      </c>
      <c r="G443" s="48">
        <v>370021</v>
      </c>
      <c r="H443" s="116">
        <v>0.0758</v>
      </c>
      <c r="I443" s="48">
        <v>299904</v>
      </c>
      <c r="J443" s="116">
        <v>0.0615</v>
      </c>
      <c r="K443" s="48">
        <v>329839</v>
      </c>
      <c r="L443" s="116">
        <v>0.0726</v>
      </c>
      <c r="M443" s="48">
        <v>300365</v>
      </c>
      <c r="N443" s="116">
        <v>0.0661</v>
      </c>
    </row>
    <row r="444" spans="2:14" ht="13.5">
      <c r="B444" s="1" t="s">
        <v>7</v>
      </c>
      <c r="C444" s="48">
        <v>465062</v>
      </c>
      <c r="D444" s="116">
        <v>0.001</v>
      </c>
      <c r="E444" s="48">
        <v>305610</v>
      </c>
      <c r="F444" s="116">
        <v>0.0531</v>
      </c>
      <c r="G444" s="48">
        <v>459570</v>
      </c>
      <c r="H444" s="116">
        <v>0.0808</v>
      </c>
      <c r="I444" s="48">
        <v>347054</v>
      </c>
      <c r="J444" s="116">
        <v>0.061</v>
      </c>
      <c r="K444" s="48">
        <v>450239</v>
      </c>
      <c r="L444" s="116">
        <v>0.0806</v>
      </c>
      <c r="M444" s="48">
        <v>340669</v>
      </c>
      <c r="N444" s="116">
        <v>0.061</v>
      </c>
    </row>
    <row r="445" spans="2:14" ht="13.5">
      <c r="B445" s="1" t="s">
        <v>8</v>
      </c>
      <c r="C445" s="48">
        <v>125693</v>
      </c>
      <c r="D445" s="116">
        <v>0.079</v>
      </c>
      <c r="E445" s="48">
        <v>124768</v>
      </c>
      <c r="F445" s="116">
        <v>0.078</v>
      </c>
      <c r="G445" s="48">
        <v>109428</v>
      </c>
      <c r="H445" s="116">
        <v>0.069</v>
      </c>
      <c r="I445" s="48">
        <v>105424</v>
      </c>
      <c r="J445" s="116">
        <v>0.066</v>
      </c>
      <c r="K445" s="48">
        <v>104435</v>
      </c>
      <c r="L445" s="116">
        <v>0.064</v>
      </c>
      <c r="M445" s="48">
        <v>104086</v>
      </c>
      <c r="N445" s="116">
        <v>0.064</v>
      </c>
    </row>
    <row r="446" spans="2:14" ht="13.5">
      <c r="B446" s="1" t="s">
        <v>9</v>
      </c>
      <c r="C446" s="48">
        <v>70327</v>
      </c>
      <c r="D446" s="116">
        <v>0.093</v>
      </c>
      <c r="E446" s="48">
        <v>49365</v>
      </c>
      <c r="F446" s="116">
        <v>0.065</v>
      </c>
      <c r="G446" s="48">
        <v>45068</v>
      </c>
      <c r="H446" s="116">
        <v>0.057</v>
      </c>
      <c r="I446" s="48">
        <v>57273</v>
      </c>
      <c r="J446" s="116">
        <v>0.072</v>
      </c>
      <c r="K446" s="48">
        <v>46242</v>
      </c>
      <c r="L446" s="116">
        <v>0.067</v>
      </c>
      <c r="M446" s="48">
        <v>40922</v>
      </c>
      <c r="N446" s="116">
        <v>0.059</v>
      </c>
    </row>
    <row r="447" spans="2:14" ht="13.5">
      <c r="B447" s="1" t="s">
        <v>10</v>
      </c>
      <c r="C447" s="48">
        <v>12198</v>
      </c>
      <c r="D447" s="116">
        <v>0.0711</v>
      </c>
      <c r="E447" s="48">
        <v>9074</v>
      </c>
      <c r="F447" s="116">
        <v>0.0711</v>
      </c>
      <c r="G447" s="48">
        <v>11108</v>
      </c>
      <c r="H447" s="116">
        <v>0.0536</v>
      </c>
      <c r="I447" s="48">
        <v>12555</v>
      </c>
      <c r="J447" s="116">
        <v>0.0606</v>
      </c>
      <c r="K447" s="48">
        <v>11796</v>
      </c>
      <c r="L447" s="116">
        <v>0.0574</v>
      </c>
      <c r="M447" s="48">
        <v>13448</v>
      </c>
      <c r="N447" s="116">
        <v>0.0654</v>
      </c>
    </row>
    <row r="448" spans="2:14" ht="13.5">
      <c r="B448" s="1" t="s">
        <v>11</v>
      </c>
      <c r="C448" s="48">
        <v>378899</v>
      </c>
      <c r="D448" s="116">
        <v>0.0748</v>
      </c>
      <c r="E448" s="48">
        <v>275521</v>
      </c>
      <c r="F448" s="116">
        <v>0.0544</v>
      </c>
      <c r="G448" s="48">
        <v>366075</v>
      </c>
      <c r="H448" s="116">
        <v>0.0765</v>
      </c>
      <c r="I448" s="48">
        <v>282047</v>
      </c>
      <c r="J448" s="116">
        <v>0.059</v>
      </c>
      <c r="K448" s="48">
        <v>349397</v>
      </c>
      <c r="L448" s="116">
        <v>0.07596</v>
      </c>
      <c r="M448" s="48">
        <v>272040</v>
      </c>
      <c r="N448" s="116">
        <v>0.0588</v>
      </c>
    </row>
    <row r="449" spans="2:14" ht="13.5">
      <c r="B449" s="1" t="s">
        <v>12</v>
      </c>
      <c r="C449" s="48">
        <v>43529</v>
      </c>
      <c r="D449" s="116">
        <v>0.0487</v>
      </c>
      <c r="E449" s="48">
        <v>72855</v>
      </c>
      <c r="F449" s="116">
        <v>0.0814</v>
      </c>
      <c r="G449" s="48">
        <v>59553</v>
      </c>
      <c r="H449" s="116">
        <v>0.0637</v>
      </c>
      <c r="I449" s="48">
        <v>52953</v>
      </c>
      <c r="J449" s="116">
        <v>0.0567</v>
      </c>
      <c r="K449" s="48">
        <v>59514</v>
      </c>
      <c r="L449" s="116">
        <v>0.0677</v>
      </c>
      <c r="M449" s="48">
        <v>74663</v>
      </c>
      <c r="N449" s="116">
        <v>0.085</v>
      </c>
    </row>
    <row r="450" spans="2:14" ht="13.5">
      <c r="B450" s="1" t="s">
        <v>13</v>
      </c>
      <c r="C450" s="48">
        <v>86201</v>
      </c>
      <c r="D450" s="116">
        <v>0.073</v>
      </c>
      <c r="E450" s="48">
        <v>79740</v>
      </c>
      <c r="F450" s="116">
        <v>0.067</v>
      </c>
      <c r="G450" s="48">
        <v>109836</v>
      </c>
      <c r="H450" s="116">
        <v>0.0927</v>
      </c>
      <c r="I450" s="48">
        <v>80248</v>
      </c>
      <c r="J450" s="116">
        <v>0.067</v>
      </c>
      <c r="K450" s="48">
        <v>107768</v>
      </c>
      <c r="L450" s="116">
        <v>0.085</v>
      </c>
      <c r="M450" s="48">
        <v>90603</v>
      </c>
      <c r="N450" s="116">
        <v>0.071</v>
      </c>
    </row>
    <row r="451" spans="2:14" ht="13.5">
      <c r="B451" s="1" t="s">
        <v>14</v>
      </c>
      <c r="C451" s="48">
        <v>187767</v>
      </c>
      <c r="D451" s="116">
        <v>0.0872</v>
      </c>
      <c r="E451" s="48">
        <v>176501</v>
      </c>
      <c r="F451" s="116">
        <v>0.0819</v>
      </c>
      <c r="G451" s="48">
        <v>182223</v>
      </c>
      <c r="H451" s="116">
        <v>0.0843</v>
      </c>
      <c r="I451" s="48">
        <v>187517</v>
      </c>
      <c r="J451" s="116">
        <v>0.0868</v>
      </c>
      <c r="K451" s="48">
        <v>180203</v>
      </c>
      <c r="L451" s="116">
        <v>0.0889</v>
      </c>
      <c r="M451" s="48">
        <v>153818</v>
      </c>
      <c r="N451" s="116">
        <v>0.0759</v>
      </c>
    </row>
    <row r="452" spans="2:15" ht="13.5">
      <c r="B452" s="1" t="s">
        <v>15</v>
      </c>
      <c r="C452" s="48">
        <v>68185</v>
      </c>
      <c r="D452" s="116">
        <v>0.107</v>
      </c>
      <c r="E452" s="48">
        <v>58322</v>
      </c>
      <c r="F452" s="116">
        <v>0.091</v>
      </c>
      <c r="G452" s="48">
        <v>42709</v>
      </c>
      <c r="H452" s="116">
        <v>0.068</v>
      </c>
      <c r="I452" s="48">
        <v>56414</v>
      </c>
      <c r="J452" s="116">
        <v>0.089</v>
      </c>
      <c r="K452" s="48">
        <v>50783</v>
      </c>
      <c r="L452" s="116">
        <v>0.082</v>
      </c>
      <c r="M452" s="48">
        <v>42589</v>
      </c>
      <c r="N452" s="116">
        <v>0.069</v>
      </c>
      <c r="O452" t="s">
        <v>430</v>
      </c>
    </row>
    <row r="453" spans="2:14" ht="13.5">
      <c r="B453" s="1" t="s">
        <v>16</v>
      </c>
      <c r="C453" s="48">
        <v>51704</v>
      </c>
      <c r="D453" s="116">
        <v>0.071</v>
      </c>
      <c r="E453" s="48">
        <v>42975</v>
      </c>
      <c r="F453" s="116">
        <v>0.059</v>
      </c>
      <c r="G453" s="48">
        <v>58683</v>
      </c>
      <c r="H453" s="116">
        <v>0.078</v>
      </c>
      <c r="I453" s="48">
        <v>39124</v>
      </c>
      <c r="J453" s="116">
        <v>0.052</v>
      </c>
      <c r="K453" s="48">
        <v>48818</v>
      </c>
      <c r="L453" s="116">
        <v>0.068</v>
      </c>
      <c r="M453" s="48">
        <v>41150</v>
      </c>
      <c r="N453" s="116">
        <v>0.058</v>
      </c>
    </row>
    <row r="454" spans="2:14" ht="13.5">
      <c r="B454" s="1"/>
      <c r="C454" s="48"/>
      <c r="D454" s="116"/>
      <c r="E454" s="48"/>
      <c r="F454" s="116"/>
      <c r="G454" s="48"/>
      <c r="H454" s="116"/>
      <c r="I454" s="48"/>
      <c r="J454" s="116"/>
      <c r="K454" s="48"/>
      <c r="L454" s="116"/>
      <c r="M454" s="48"/>
      <c r="N454" s="116"/>
    </row>
    <row r="455" spans="2:14" ht="13.5">
      <c r="B455" s="1" t="s">
        <v>17</v>
      </c>
      <c r="C455" s="48">
        <f>SUM(C437:C453)</f>
        <v>4213034</v>
      </c>
      <c r="D455" s="116">
        <f>AVERAGE(D437:D453)</f>
        <v>0.07204999999999999</v>
      </c>
      <c r="E455" s="48">
        <f>SUM(E437:E453)</f>
        <v>3290542</v>
      </c>
      <c r="F455" s="116">
        <f>AVERAGE(F437:F453)</f>
        <v>0.0674875</v>
      </c>
      <c r="G455" s="48">
        <f>SUM(G437:G453)</f>
        <v>3941921</v>
      </c>
      <c r="H455" s="116">
        <f>AVERAGE(H437:H453)</f>
        <v>0.0705625</v>
      </c>
      <c r="I455" s="48">
        <f>SUM(I437:I453)</f>
        <v>3291777</v>
      </c>
      <c r="J455" s="116">
        <f>AVERAGE(J437:J453)</f>
        <v>0.064675</v>
      </c>
      <c r="K455" s="48">
        <f>SUM(K437:K453)</f>
        <v>3492108</v>
      </c>
      <c r="L455" s="116">
        <f>AVERAGE(L437:L453)</f>
        <v>0.068885</v>
      </c>
      <c r="M455" s="48">
        <f>SUM(M437:M453)</f>
        <v>3129622</v>
      </c>
      <c r="N455" s="116">
        <f>AVERAGE(N437:N453)</f>
        <v>0.06455625</v>
      </c>
    </row>
    <row r="457" spans="2:8" ht="13.5">
      <c r="B457" s="232" t="s">
        <v>431</v>
      </c>
      <c r="C457" s="232"/>
      <c r="D457" s="232"/>
      <c r="E457" s="232"/>
      <c r="F457" s="232"/>
      <c r="G457" s="232"/>
      <c r="H457" s="232"/>
    </row>
  </sheetData>
  <sheetProtection/>
  <mergeCells count="338">
    <mergeCell ref="B457:H457"/>
    <mergeCell ref="L61:N65"/>
    <mergeCell ref="H374:I374"/>
    <mergeCell ref="J374:K374"/>
    <mergeCell ref="F348:G348"/>
    <mergeCell ref="H348:I348"/>
    <mergeCell ref="J348:K348"/>
    <mergeCell ref="C78:D78"/>
    <mergeCell ref="G434:J434"/>
    <mergeCell ref="K434:N434"/>
    <mergeCell ref="K435:L435"/>
    <mergeCell ref="M435:N435"/>
    <mergeCell ref="D348:E348"/>
    <mergeCell ref="B373:C373"/>
    <mergeCell ref="B399:C399"/>
    <mergeCell ref="C435:D435"/>
    <mergeCell ref="E435:F435"/>
    <mergeCell ref="C434:F434"/>
    <mergeCell ref="B348:B349"/>
    <mergeCell ref="C348:C349"/>
    <mergeCell ref="B315:B316"/>
    <mergeCell ref="C315:C316"/>
    <mergeCell ref="D315:E315"/>
    <mergeCell ref="F315:G315"/>
    <mergeCell ref="G435:H435"/>
    <mergeCell ref="I435:J435"/>
    <mergeCell ref="H315:I315"/>
    <mergeCell ref="B434:B436"/>
    <mergeCell ref="B433:D433"/>
    <mergeCell ref="B347:C347"/>
    <mergeCell ref="B374:B375"/>
    <mergeCell ref="C374:C375"/>
    <mergeCell ref="D374:E374"/>
    <mergeCell ref="F374:G374"/>
    <mergeCell ref="J315:K315"/>
    <mergeCell ref="B262:C262"/>
    <mergeCell ref="B288:C288"/>
    <mergeCell ref="B289:B290"/>
    <mergeCell ref="C289:C290"/>
    <mergeCell ref="D289:E289"/>
    <mergeCell ref="F289:G289"/>
    <mergeCell ref="H289:I289"/>
    <mergeCell ref="J289:K289"/>
    <mergeCell ref="B314:C314"/>
    <mergeCell ref="O93:O94"/>
    <mergeCell ref="B128:B129"/>
    <mergeCell ref="B105:B106"/>
    <mergeCell ref="B107:B108"/>
    <mergeCell ref="B109:B110"/>
    <mergeCell ref="B111:B112"/>
    <mergeCell ref="H59:J59"/>
    <mergeCell ref="H91:K91"/>
    <mergeCell ref="O33:O34"/>
    <mergeCell ref="K33:N33"/>
    <mergeCell ref="O105:O106"/>
    <mergeCell ref="B95:B96"/>
    <mergeCell ref="B97:B98"/>
    <mergeCell ref="B99:B100"/>
    <mergeCell ref="B101:B102"/>
    <mergeCell ref="O103:O104"/>
    <mergeCell ref="B6:B7"/>
    <mergeCell ref="C33:F33"/>
    <mergeCell ref="B33:B34"/>
    <mergeCell ref="B32:C32"/>
    <mergeCell ref="F59:F60"/>
    <mergeCell ref="G59:G60"/>
    <mergeCell ref="B59:B60"/>
    <mergeCell ref="C60:D60"/>
    <mergeCell ref="B58:D58"/>
    <mergeCell ref="C59:E59"/>
    <mergeCell ref="O107:O108"/>
    <mergeCell ref="O109:O110"/>
    <mergeCell ref="O111:O112"/>
    <mergeCell ref="K109:K110"/>
    <mergeCell ref="K111:K112"/>
    <mergeCell ref="C6:D6"/>
    <mergeCell ref="E6:F6"/>
    <mergeCell ref="O95:O96"/>
    <mergeCell ref="O97:O98"/>
    <mergeCell ref="O99:O100"/>
    <mergeCell ref="K95:K96"/>
    <mergeCell ref="K97:K98"/>
    <mergeCell ref="K99:K100"/>
    <mergeCell ref="C91:C92"/>
    <mergeCell ref="G33:J33"/>
    <mergeCell ref="K105:K106"/>
    <mergeCell ref="G95:G96"/>
    <mergeCell ref="G97:G98"/>
    <mergeCell ref="G99:G100"/>
    <mergeCell ref="G101:G102"/>
    <mergeCell ref="K125:K126"/>
    <mergeCell ref="O113:O114"/>
    <mergeCell ref="O128:O129"/>
    <mergeCell ref="O125:O126"/>
    <mergeCell ref="K117:K118"/>
    <mergeCell ref="O115:O116"/>
    <mergeCell ref="G103:G104"/>
    <mergeCell ref="G105:G106"/>
    <mergeCell ref="G107:G108"/>
    <mergeCell ref="G109:G110"/>
    <mergeCell ref="B115:B116"/>
    <mergeCell ref="B121:B122"/>
    <mergeCell ref="B117:B118"/>
    <mergeCell ref="B119:B120"/>
    <mergeCell ref="B146:B147"/>
    <mergeCell ref="O101:O102"/>
    <mergeCell ref="O119:O120"/>
    <mergeCell ref="O121:O122"/>
    <mergeCell ref="O123:O124"/>
    <mergeCell ref="B148:B149"/>
    <mergeCell ref="B138:B139"/>
    <mergeCell ref="B140:B141"/>
    <mergeCell ref="B123:B124"/>
    <mergeCell ref="B125:B126"/>
    <mergeCell ref="B93:B94"/>
    <mergeCell ref="L91:O91"/>
    <mergeCell ref="K93:K94"/>
    <mergeCell ref="D91:G91"/>
    <mergeCell ref="G93:G94"/>
    <mergeCell ref="O117:O118"/>
    <mergeCell ref="K101:K102"/>
    <mergeCell ref="K103:K104"/>
    <mergeCell ref="B103:B104"/>
    <mergeCell ref="B113:B114"/>
    <mergeCell ref="K136:K137"/>
    <mergeCell ref="K138:K139"/>
    <mergeCell ref="B91:B92"/>
    <mergeCell ref="G111:G112"/>
    <mergeCell ref="G113:G114"/>
    <mergeCell ref="G115:G116"/>
    <mergeCell ref="H134:K134"/>
    <mergeCell ref="G117:G118"/>
    <mergeCell ref="G119:G120"/>
    <mergeCell ref="G125:G126"/>
    <mergeCell ref="K107:K108"/>
    <mergeCell ref="K113:K114"/>
    <mergeCell ref="G121:G122"/>
    <mergeCell ref="G123:G124"/>
    <mergeCell ref="K115:K116"/>
    <mergeCell ref="D134:G134"/>
    <mergeCell ref="G128:G129"/>
    <mergeCell ref="K119:K120"/>
    <mergeCell ref="K121:K122"/>
    <mergeCell ref="K123:K124"/>
    <mergeCell ref="G140:G141"/>
    <mergeCell ref="G142:G143"/>
    <mergeCell ref="K128:K129"/>
    <mergeCell ref="G144:G145"/>
    <mergeCell ref="B134:B135"/>
    <mergeCell ref="C134:C135"/>
    <mergeCell ref="B136:B137"/>
    <mergeCell ref="G136:G137"/>
    <mergeCell ref="B142:B143"/>
    <mergeCell ref="B144:B145"/>
    <mergeCell ref="G138:G139"/>
    <mergeCell ref="G154:G155"/>
    <mergeCell ref="K146:K147"/>
    <mergeCell ref="K148:K149"/>
    <mergeCell ref="K150:K151"/>
    <mergeCell ref="K152:K153"/>
    <mergeCell ref="G146:G147"/>
    <mergeCell ref="G148:G149"/>
    <mergeCell ref="G150:G151"/>
    <mergeCell ref="G152:G153"/>
    <mergeCell ref="G160:G161"/>
    <mergeCell ref="G162:G163"/>
    <mergeCell ref="G164:G165"/>
    <mergeCell ref="K140:K141"/>
    <mergeCell ref="K142:K143"/>
    <mergeCell ref="K144:K145"/>
    <mergeCell ref="K154:K155"/>
    <mergeCell ref="K156:K157"/>
    <mergeCell ref="K158:K159"/>
    <mergeCell ref="K160:K161"/>
    <mergeCell ref="B150:B151"/>
    <mergeCell ref="B152:B153"/>
    <mergeCell ref="B154:B155"/>
    <mergeCell ref="B156:B157"/>
    <mergeCell ref="B175:C175"/>
    <mergeCell ref="B160:B161"/>
    <mergeCell ref="B171:B172"/>
    <mergeCell ref="B168:B169"/>
    <mergeCell ref="B162:B163"/>
    <mergeCell ref="K171:K172"/>
    <mergeCell ref="G171:G172"/>
    <mergeCell ref="G166:G167"/>
    <mergeCell ref="G168:G169"/>
    <mergeCell ref="K166:K167"/>
    <mergeCell ref="K168:K169"/>
    <mergeCell ref="G156:G157"/>
    <mergeCell ref="B164:B165"/>
    <mergeCell ref="B166:B167"/>
    <mergeCell ref="K162:K163"/>
    <mergeCell ref="K164:K165"/>
    <mergeCell ref="B180:B181"/>
    <mergeCell ref="G180:G181"/>
    <mergeCell ref="D176:G176"/>
    <mergeCell ref="B158:B159"/>
    <mergeCell ref="G158:G159"/>
    <mergeCell ref="K182:K183"/>
    <mergeCell ref="O182:O183"/>
    <mergeCell ref="B184:B185"/>
    <mergeCell ref="G184:G185"/>
    <mergeCell ref="K184:K185"/>
    <mergeCell ref="O184:O185"/>
    <mergeCell ref="B182:B183"/>
    <mergeCell ref="G182:G183"/>
    <mergeCell ref="L176:O176"/>
    <mergeCell ref="B178:B179"/>
    <mergeCell ref="G178:G179"/>
    <mergeCell ref="K178:K179"/>
    <mergeCell ref="O178:O179"/>
    <mergeCell ref="H176:K176"/>
    <mergeCell ref="B176:B177"/>
    <mergeCell ref="C176:C177"/>
    <mergeCell ref="K180:K181"/>
    <mergeCell ref="O180:O181"/>
    <mergeCell ref="B190:B191"/>
    <mergeCell ref="G190:G191"/>
    <mergeCell ref="K190:K191"/>
    <mergeCell ref="O190:O191"/>
    <mergeCell ref="B186:B187"/>
    <mergeCell ref="G186:G187"/>
    <mergeCell ref="K186:K187"/>
    <mergeCell ref="O186:O187"/>
    <mergeCell ref="G192:G193"/>
    <mergeCell ref="K192:K193"/>
    <mergeCell ref="O192:O193"/>
    <mergeCell ref="B188:B189"/>
    <mergeCell ref="G188:G189"/>
    <mergeCell ref="K188:K189"/>
    <mergeCell ref="O188:O189"/>
    <mergeCell ref="G198:G199"/>
    <mergeCell ref="K198:K199"/>
    <mergeCell ref="O198:O199"/>
    <mergeCell ref="B200:B201"/>
    <mergeCell ref="G200:G201"/>
    <mergeCell ref="K200:K201"/>
    <mergeCell ref="O200:O201"/>
    <mergeCell ref="G194:G195"/>
    <mergeCell ref="K194:K195"/>
    <mergeCell ref="O194:O195"/>
    <mergeCell ref="B196:B197"/>
    <mergeCell ref="G196:G197"/>
    <mergeCell ref="K196:K197"/>
    <mergeCell ref="O196:O197"/>
    <mergeCell ref="G206:G207"/>
    <mergeCell ref="K206:K207"/>
    <mergeCell ref="O206:O207"/>
    <mergeCell ref="B208:B209"/>
    <mergeCell ref="G208:G209"/>
    <mergeCell ref="K208:K209"/>
    <mergeCell ref="O208:O209"/>
    <mergeCell ref="G202:G203"/>
    <mergeCell ref="K202:K203"/>
    <mergeCell ref="O202:O203"/>
    <mergeCell ref="B204:B205"/>
    <mergeCell ref="G204:G205"/>
    <mergeCell ref="K204:K205"/>
    <mergeCell ref="O204:O205"/>
    <mergeCell ref="G222:G223"/>
    <mergeCell ref="B210:B211"/>
    <mergeCell ref="G210:G211"/>
    <mergeCell ref="K210:K211"/>
    <mergeCell ref="B220:B221"/>
    <mergeCell ref="C220:C221"/>
    <mergeCell ref="D220:G220"/>
    <mergeCell ref="O210:O211"/>
    <mergeCell ref="B213:B214"/>
    <mergeCell ref="G213:G214"/>
    <mergeCell ref="K213:K214"/>
    <mergeCell ref="O213:O214"/>
    <mergeCell ref="H220:K220"/>
    <mergeCell ref="G230:G231"/>
    <mergeCell ref="B224:B225"/>
    <mergeCell ref="G224:G225"/>
    <mergeCell ref="B226:B227"/>
    <mergeCell ref="G226:G227"/>
    <mergeCell ref="B228:B229"/>
    <mergeCell ref="G228:G229"/>
    <mergeCell ref="B240:B241"/>
    <mergeCell ref="G240:G241"/>
    <mergeCell ref="B248:B249"/>
    <mergeCell ref="G248:G249"/>
    <mergeCell ref="G244:G245"/>
    <mergeCell ref="B246:B247"/>
    <mergeCell ref="G246:G247"/>
    <mergeCell ref="B257:B258"/>
    <mergeCell ref="G257:G258"/>
    <mergeCell ref="G250:G251"/>
    <mergeCell ref="B252:B253"/>
    <mergeCell ref="G252:G253"/>
    <mergeCell ref="B254:B255"/>
    <mergeCell ref="G254:G255"/>
    <mergeCell ref="B250:B251"/>
    <mergeCell ref="H263:I263"/>
    <mergeCell ref="J263:K263"/>
    <mergeCell ref="C263:C264"/>
    <mergeCell ref="B261:F261"/>
    <mergeCell ref="D263:E263"/>
    <mergeCell ref="F263:G263"/>
    <mergeCell ref="B263:B264"/>
    <mergeCell ref="C61:D61"/>
    <mergeCell ref="C62:D62"/>
    <mergeCell ref="C63:D63"/>
    <mergeCell ref="C64:D64"/>
    <mergeCell ref="C65:D65"/>
    <mergeCell ref="C66:D66"/>
    <mergeCell ref="B232:B233"/>
    <mergeCell ref="G232:G233"/>
    <mergeCell ref="B234:B235"/>
    <mergeCell ref="G234:G235"/>
    <mergeCell ref="B242:B243"/>
    <mergeCell ref="G242:G243"/>
    <mergeCell ref="B236:B237"/>
    <mergeCell ref="G236:G237"/>
    <mergeCell ref="B238:B239"/>
    <mergeCell ref="G238:G239"/>
    <mergeCell ref="C71:D71"/>
    <mergeCell ref="C72:D72"/>
    <mergeCell ref="B244:B245"/>
    <mergeCell ref="B230:B231"/>
    <mergeCell ref="B202:B203"/>
    <mergeCell ref="B206:B207"/>
    <mergeCell ref="B194:B195"/>
    <mergeCell ref="B198:B199"/>
    <mergeCell ref="B192:B193"/>
    <mergeCell ref="B222:B223"/>
    <mergeCell ref="C67:D67"/>
    <mergeCell ref="C68:D68"/>
    <mergeCell ref="C69:D69"/>
    <mergeCell ref="C77:D77"/>
    <mergeCell ref="C79:D79"/>
    <mergeCell ref="C73:D73"/>
    <mergeCell ref="C74:D74"/>
    <mergeCell ref="C75:D75"/>
    <mergeCell ref="C76:D76"/>
    <mergeCell ref="C70:D70"/>
  </mergeCells>
  <printOptions/>
  <pageMargins left="0.7" right="0.7" top="0.75" bottom="0.75" header="0.3" footer="0.3"/>
  <pageSetup fitToHeight="0"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B3:O299"/>
  <sheetViews>
    <sheetView zoomScalePageLayoutView="0" workbookViewId="0" topLeftCell="A103">
      <selection activeCell="J112" sqref="J112"/>
    </sheetView>
  </sheetViews>
  <sheetFormatPr defaultColWidth="9.140625" defaultRowHeight="15"/>
  <sheetData>
    <row r="3" spans="2:5" ht="13.5">
      <c r="B3" s="232" t="s">
        <v>201</v>
      </c>
      <c r="C3" s="232"/>
      <c r="D3" s="232"/>
      <c r="E3" s="232"/>
    </row>
    <row r="4" spans="2:4" ht="13.5">
      <c r="B4" s="232" t="s">
        <v>202</v>
      </c>
      <c r="C4" s="232"/>
      <c r="D4" s="232"/>
    </row>
    <row r="6" spans="2:15" ht="13.5">
      <c r="B6" s="233"/>
      <c r="C6" s="244" t="s">
        <v>203</v>
      </c>
      <c r="D6" s="244"/>
      <c r="E6" s="244" t="s">
        <v>214</v>
      </c>
      <c r="F6" s="244"/>
      <c r="G6" s="244"/>
      <c r="H6" s="244"/>
      <c r="I6" s="244"/>
      <c r="J6" s="244"/>
      <c r="K6" s="244"/>
      <c r="L6" s="244"/>
      <c r="M6" s="244"/>
      <c r="N6" s="244"/>
      <c r="O6" s="244"/>
    </row>
    <row r="7" spans="2:15" ht="13.5">
      <c r="B7" s="233"/>
      <c r="C7" s="17" t="s">
        <v>148</v>
      </c>
      <c r="D7" s="78" t="s">
        <v>149</v>
      </c>
      <c r="E7" s="25" t="s">
        <v>204</v>
      </c>
      <c r="F7" s="37" t="s">
        <v>205</v>
      </c>
      <c r="G7" s="37" t="s">
        <v>206</v>
      </c>
      <c r="H7" s="37" t="s">
        <v>207</v>
      </c>
      <c r="I7" s="37" t="s">
        <v>208</v>
      </c>
      <c r="J7" s="37" t="s">
        <v>209</v>
      </c>
      <c r="K7" s="37" t="s">
        <v>210</v>
      </c>
      <c r="L7" s="37" t="s">
        <v>211</v>
      </c>
      <c r="M7" s="37" t="s">
        <v>213</v>
      </c>
      <c r="N7" s="37" t="s">
        <v>212</v>
      </c>
      <c r="O7" s="43" t="s">
        <v>110</v>
      </c>
    </row>
    <row r="8" spans="2:15" ht="13.5">
      <c r="B8" s="1" t="s">
        <v>0</v>
      </c>
      <c r="C8" s="14" t="s">
        <v>295</v>
      </c>
      <c r="D8" s="117"/>
      <c r="E8" s="90" t="s">
        <v>295</v>
      </c>
      <c r="F8" s="24"/>
      <c r="G8" s="24"/>
      <c r="H8" s="24"/>
      <c r="I8" s="24"/>
      <c r="J8" s="24"/>
      <c r="K8" s="24"/>
      <c r="L8" s="24"/>
      <c r="M8" s="24" t="s">
        <v>295</v>
      </c>
      <c r="N8" s="24"/>
      <c r="O8" s="23"/>
    </row>
    <row r="9" spans="2:15" ht="13.5">
      <c r="B9" s="1" t="s">
        <v>1</v>
      </c>
      <c r="C9" s="14" t="s">
        <v>295</v>
      </c>
      <c r="D9" s="117"/>
      <c r="E9" s="90" t="s">
        <v>295</v>
      </c>
      <c r="F9" s="24" t="s">
        <v>295</v>
      </c>
      <c r="G9" s="24" t="s">
        <v>295</v>
      </c>
      <c r="H9" s="24" t="s">
        <v>295</v>
      </c>
      <c r="I9" s="24"/>
      <c r="J9" s="24" t="s">
        <v>295</v>
      </c>
      <c r="K9" s="24"/>
      <c r="L9" s="24" t="s">
        <v>295</v>
      </c>
      <c r="M9" s="24" t="s">
        <v>295</v>
      </c>
      <c r="N9" s="24" t="s">
        <v>295</v>
      </c>
      <c r="O9" s="23"/>
    </row>
    <row r="10" spans="2:15" ht="13.5">
      <c r="B10" s="1" t="s">
        <v>2</v>
      </c>
      <c r="C10" s="14" t="s">
        <v>295</v>
      </c>
      <c r="D10" s="117"/>
      <c r="E10" s="90" t="s">
        <v>295</v>
      </c>
      <c r="F10" s="24" t="s">
        <v>295</v>
      </c>
      <c r="G10" s="24" t="s">
        <v>295</v>
      </c>
      <c r="H10" s="24"/>
      <c r="I10" s="24"/>
      <c r="J10" s="24"/>
      <c r="K10" s="24"/>
      <c r="L10" s="24" t="s">
        <v>295</v>
      </c>
      <c r="M10" s="24" t="s">
        <v>295</v>
      </c>
      <c r="N10" s="24" t="s">
        <v>295</v>
      </c>
      <c r="O10" s="23" t="s">
        <v>295</v>
      </c>
    </row>
    <row r="11" spans="2:15" ht="13.5">
      <c r="B11" s="1" t="s">
        <v>3</v>
      </c>
      <c r="C11" s="14" t="s">
        <v>295</v>
      </c>
      <c r="D11" s="117"/>
      <c r="E11" s="90" t="s">
        <v>295</v>
      </c>
      <c r="F11" s="24" t="s">
        <v>295</v>
      </c>
      <c r="G11" s="24" t="s">
        <v>295</v>
      </c>
      <c r="H11" s="24" t="s">
        <v>295</v>
      </c>
      <c r="I11" s="24" t="s">
        <v>295</v>
      </c>
      <c r="J11" s="24" t="s">
        <v>295</v>
      </c>
      <c r="K11" s="24"/>
      <c r="L11" s="24" t="s">
        <v>295</v>
      </c>
      <c r="M11" s="24" t="s">
        <v>295</v>
      </c>
      <c r="N11" s="24"/>
      <c r="O11" s="15" t="s">
        <v>295</v>
      </c>
    </row>
    <row r="12" spans="2:15" ht="13.5">
      <c r="B12" s="1" t="s">
        <v>4</v>
      </c>
      <c r="C12" s="175" t="s">
        <v>295</v>
      </c>
      <c r="D12" s="117"/>
      <c r="E12" s="160" t="s">
        <v>295</v>
      </c>
      <c r="F12" s="24" t="s">
        <v>295</v>
      </c>
      <c r="G12" s="24" t="s">
        <v>295</v>
      </c>
      <c r="H12" s="24" t="s">
        <v>295</v>
      </c>
      <c r="I12" s="24"/>
      <c r="J12" s="24" t="s">
        <v>295</v>
      </c>
      <c r="K12" s="24"/>
      <c r="L12" s="24" t="s">
        <v>295</v>
      </c>
      <c r="M12" s="24" t="s">
        <v>295</v>
      </c>
      <c r="N12" s="24"/>
      <c r="O12" s="176" t="s">
        <v>295</v>
      </c>
    </row>
    <row r="13" spans="2:15" ht="13.5">
      <c r="B13" s="1" t="s">
        <v>5</v>
      </c>
      <c r="C13" s="14" t="s">
        <v>295</v>
      </c>
      <c r="D13" s="117"/>
      <c r="E13" s="90" t="s">
        <v>295</v>
      </c>
      <c r="F13" s="24" t="s">
        <v>295</v>
      </c>
      <c r="G13" s="24"/>
      <c r="H13" s="24"/>
      <c r="I13" s="24"/>
      <c r="J13" s="24"/>
      <c r="K13" s="24"/>
      <c r="L13" s="24"/>
      <c r="M13" s="24" t="s">
        <v>295</v>
      </c>
      <c r="N13" s="24" t="s">
        <v>295</v>
      </c>
      <c r="O13" s="23"/>
    </row>
    <row r="14" spans="2:15" ht="13.5">
      <c r="B14" s="1" t="s">
        <v>6</v>
      </c>
      <c r="C14" s="14" t="s">
        <v>295</v>
      </c>
      <c r="D14" s="117"/>
      <c r="E14" s="90" t="s">
        <v>295</v>
      </c>
      <c r="F14" s="24" t="s">
        <v>295</v>
      </c>
      <c r="G14" s="24" t="s">
        <v>295</v>
      </c>
      <c r="H14" s="24" t="s">
        <v>295</v>
      </c>
      <c r="I14" s="24"/>
      <c r="J14" s="24" t="s">
        <v>295</v>
      </c>
      <c r="K14" s="24"/>
      <c r="L14" s="24" t="s">
        <v>295</v>
      </c>
      <c r="M14" s="24" t="s">
        <v>295</v>
      </c>
      <c r="N14" s="24"/>
      <c r="O14" s="23"/>
    </row>
    <row r="15" spans="2:15" ht="13.5">
      <c r="B15" s="1" t="s">
        <v>7</v>
      </c>
      <c r="C15" s="14" t="s">
        <v>295</v>
      </c>
      <c r="D15" s="117"/>
      <c r="E15" s="90" t="s">
        <v>295</v>
      </c>
      <c r="F15" s="24" t="s">
        <v>295</v>
      </c>
      <c r="G15" s="24" t="s">
        <v>295</v>
      </c>
      <c r="H15" s="24"/>
      <c r="I15" s="24"/>
      <c r="J15" s="24" t="s">
        <v>295</v>
      </c>
      <c r="K15" s="24"/>
      <c r="L15" s="24" t="s">
        <v>295</v>
      </c>
      <c r="M15" s="24" t="s">
        <v>295</v>
      </c>
      <c r="N15" s="24" t="s">
        <v>295</v>
      </c>
      <c r="O15" s="15" t="s">
        <v>295</v>
      </c>
    </row>
    <row r="16" spans="2:15" ht="13.5">
      <c r="B16" s="1" t="s">
        <v>8</v>
      </c>
      <c r="C16" s="14" t="s">
        <v>295</v>
      </c>
      <c r="D16" s="117"/>
      <c r="E16" s="90" t="s">
        <v>295</v>
      </c>
      <c r="F16" s="24"/>
      <c r="G16" s="24"/>
      <c r="H16" s="24"/>
      <c r="I16" s="24"/>
      <c r="J16" s="24"/>
      <c r="K16" s="24"/>
      <c r="L16" s="24"/>
      <c r="M16" s="24" t="s">
        <v>295</v>
      </c>
      <c r="N16" s="24"/>
      <c r="O16" s="15" t="s">
        <v>295</v>
      </c>
    </row>
    <row r="17" spans="2:15" ht="13.5">
      <c r="B17" s="1" t="s">
        <v>9</v>
      </c>
      <c r="C17" s="14" t="s">
        <v>295</v>
      </c>
      <c r="D17" s="117"/>
      <c r="E17" s="90" t="s">
        <v>295</v>
      </c>
      <c r="F17" s="24" t="s">
        <v>295</v>
      </c>
      <c r="G17" s="24"/>
      <c r="H17" s="24"/>
      <c r="I17" s="24"/>
      <c r="J17" s="24"/>
      <c r="K17" s="24"/>
      <c r="L17" s="24"/>
      <c r="M17" s="24"/>
      <c r="N17" s="24"/>
      <c r="O17" s="23"/>
    </row>
    <row r="18" spans="2:15" ht="13.5">
      <c r="B18" s="1" t="s">
        <v>10</v>
      </c>
      <c r="C18" s="14" t="s">
        <v>295</v>
      </c>
      <c r="D18" s="117"/>
      <c r="E18" s="90" t="s">
        <v>295</v>
      </c>
      <c r="F18" s="24"/>
      <c r="G18" s="24"/>
      <c r="H18" s="24"/>
      <c r="I18" s="24"/>
      <c r="J18" s="24"/>
      <c r="K18" s="24"/>
      <c r="L18" s="24"/>
      <c r="M18" s="24"/>
      <c r="N18" s="24" t="s">
        <v>295</v>
      </c>
      <c r="O18" s="23"/>
    </row>
    <row r="19" spans="2:15" ht="13.5">
      <c r="B19" s="1" t="s">
        <v>11</v>
      </c>
      <c r="C19" s="14" t="s">
        <v>295</v>
      </c>
      <c r="D19" s="117"/>
      <c r="E19" s="90" t="s">
        <v>295</v>
      </c>
      <c r="F19" s="24" t="s">
        <v>295</v>
      </c>
      <c r="G19" s="24" t="s">
        <v>295</v>
      </c>
      <c r="H19" s="24" t="s">
        <v>295</v>
      </c>
      <c r="I19" s="24"/>
      <c r="J19" s="24" t="s">
        <v>295</v>
      </c>
      <c r="K19" s="24"/>
      <c r="L19" s="24" t="s">
        <v>295</v>
      </c>
      <c r="M19" s="24" t="s">
        <v>295</v>
      </c>
      <c r="N19" s="24"/>
      <c r="O19" s="23"/>
    </row>
    <row r="20" spans="2:15" ht="13.5">
      <c r="B20" s="1" t="s">
        <v>12</v>
      </c>
      <c r="C20" s="14" t="s">
        <v>295</v>
      </c>
      <c r="D20" s="117"/>
      <c r="E20" s="90" t="s">
        <v>295</v>
      </c>
      <c r="F20" s="24" t="s">
        <v>295</v>
      </c>
      <c r="G20" s="24" t="s">
        <v>295</v>
      </c>
      <c r="H20" s="24" t="s">
        <v>295</v>
      </c>
      <c r="I20" s="24"/>
      <c r="J20" s="24" t="s">
        <v>295</v>
      </c>
      <c r="K20" s="24"/>
      <c r="L20" s="24" t="s">
        <v>295</v>
      </c>
      <c r="M20" s="24" t="s">
        <v>295</v>
      </c>
      <c r="N20" s="24"/>
      <c r="O20" s="15" t="s">
        <v>295</v>
      </c>
    </row>
    <row r="21" spans="2:15" ht="13.5">
      <c r="B21" s="1" t="s">
        <v>13</v>
      </c>
      <c r="C21" s="14" t="s">
        <v>295</v>
      </c>
      <c r="D21" s="117"/>
      <c r="E21" s="90" t="s">
        <v>295</v>
      </c>
      <c r="F21" s="24" t="s">
        <v>295</v>
      </c>
      <c r="G21" s="24"/>
      <c r="H21" s="24"/>
      <c r="I21" s="24"/>
      <c r="J21" s="24"/>
      <c r="K21" s="24"/>
      <c r="L21" s="24"/>
      <c r="M21" s="24"/>
      <c r="N21" s="24" t="s">
        <v>295</v>
      </c>
      <c r="O21" s="23"/>
    </row>
    <row r="22" spans="2:15" ht="13.5">
      <c r="B22" s="1" t="s">
        <v>14</v>
      </c>
      <c r="C22" s="162" t="s">
        <v>295</v>
      </c>
      <c r="D22" s="117"/>
      <c r="E22" s="160" t="s">
        <v>295</v>
      </c>
      <c r="F22" s="24" t="s">
        <v>295</v>
      </c>
      <c r="G22" s="24" t="s">
        <v>295</v>
      </c>
      <c r="H22" s="24" t="s">
        <v>295</v>
      </c>
      <c r="I22" s="24"/>
      <c r="J22" s="24" t="s">
        <v>295</v>
      </c>
      <c r="K22" s="24" t="s">
        <v>295</v>
      </c>
      <c r="L22" s="24" t="s">
        <v>295</v>
      </c>
      <c r="M22" s="24" t="s">
        <v>295</v>
      </c>
      <c r="N22" s="24" t="s">
        <v>295</v>
      </c>
      <c r="O22" s="161" t="s">
        <v>295</v>
      </c>
    </row>
    <row r="23" spans="2:15" ht="13.5">
      <c r="B23" s="1" t="s">
        <v>15</v>
      </c>
      <c r="C23" s="162" t="s">
        <v>295</v>
      </c>
      <c r="D23" s="117"/>
      <c r="E23" s="160" t="s">
        <v>295</v>
      </c>
      <c r="F23" s="24" t="s">
        <v>295</v>
      </c>
      <c r="G23" s="24" t="s">
        <v>295</v>
      </c>
      <c r="H23" s="24" t="s">
        <v>295</v>
      </c>
      <c r="I23" s="24"/>
      <c r="J23" s="24" t="s">
        <v>295</v>
      </c>
      <c r="K23" s="24" t="s">
        <v>295</v>
      </c>
      <c r="L23" s="24"/>
      <c r="M23" s="24" t="s">
        <v>295</v>
      </c>
      <c r="N23" s="24"/>
      <c r="O23" s="23"/>
    </row>
    <row r="24" spans="2:15" ht="13.5">
      <c r="B24" s="1" t="s">
        <v>16</v>
      </c>
      <c r="C24" s="162" t="s">
        <v>295</v>
      </c>
      <c r="D24" s="117"/>
      <c r="E24" s="160" t="s">
        <v>295</v>
      </c>
      <c r="F24" s="24" t="s">
        <v>295</v>
      </c>
      <c r="G24" s="24" t="s">
        <v>295</v>
      </c>
      <c r="H24" s="24" t="s">
        <v>295</v>
      </c>
      <c r="I24" s="24"/>
      <c r="J24" s="24"/>
      <c r="K24" s="24"/>
      <c r="L24" s="24" t="s">
        <v>295</v>
      </c>
      <c r="M24" s="24" t="s">
        <v>295</v>
      </c>
      <c r="N24" s="24" t="s">
        <v>295</v>
      </c>
      <c r="O24" s="23"/>
    </row>
    <row r="25" spans="2:15" ht="13.5">
      <c r="B25" s="1"/>
      <c r="C25" s="33"/>
      <c r="D25" s="11"/>
      <c r="E25" s="79"/>
      <c r="F25" s="10"/>
      <c r="G25" s="10"/>
      <c r="H25" s="10"/>
      <c r="I25" s="10"/>
      <c r="J25" s="10"/>
      <c r="K25" s="10"/>
      <c r="L25" s="10"/>
      <c r="M25" s="10"/>
      <c r="N25" s="10"/>
      <c r="O25" s="13"/>
    </row>
    <row r="26" spans="2:15" ht="13.5">
      <c r="B26" s="1" t="s">
        <v>17</v>
      </c>
      <c r="C26" s="6">
        <f>COUNTA(C8:C24)</f>
        <v>17</v>
      </c>
      <c r="D26" s="80">
        <f aca="true" t="shared" si="0" ref="D26:O26">COUNTA(D8:D24)</f>
        <v>0</v>
      </c>
      <c r="E26" s="81">
        <f t="shared" si="0"/>
        <v>17</v>
      </c>
      <c r="F26" s="8">
        <f t="shared" si="0"/>
        <v>14</v>
      </c>
      <c r="G26" s="8">
        <f t="shared" si="0"/>
        <v>11</v>
      </c>
      <c r="H26" s="8">
        <f t="shared" si="0"/>
        <v>9</v>
      </c>
      <c r="I26" s="8">
        <f t="shared" si="0"/>
        <v>1</v>
      </c>
      <c r="J26" s="8">
        <f t="shared" si="0"/>
        <v>9</v>
      </c>
      <c r="K26" s="8">
        <f t="shared" si="0"/>
        <v>2</v>
      </c>
      <c r="L26" s="8">
        <f t="shared" si="0"/>
        <v>10</v>
      </c>
      <c r="M26" s="8">
        <f t="shared" si="0"/>
        <v>14</v>
      </c>
      <c r="N26" s="8">
        <f t="shared" si="0"/>
        <v>8</v>
      </c>
      <c r="O26" s="7">
        <f t="shared" si="0"/>
        <v>7</v>
      </c>
    </row>
    <row r="29" spans="2:5" ht="13.5">
      <c r="B29" s="257" t="s">
        <v>217</v>
      </c>
      <c r="C29" s="257"/>
      <c r="D29" s="257"/>
      <c r="E29" s="257"/>
    </row>
    <row r="30" spans="2:15" ht="13.5">
      <c r="B30" s="1"/>
      <c r="C30" s="244" t="s">
        <v>215</v>
      </c>
      <c r="D30" s="244"/>
      <c r="E30" s="244"/>
      <c r="F30" s="244"/>
      <c r="G30" s="244"/>
      <c r="H30" s="244"/>
      <c r="I30" s="244"/>
      <c r="J30" s="244" t="s">
        <v>216</v>
      </c>
      <c r="K30" s="244"/>
      <c r="L30" s="244"/>
      <c r="M30" s="244"/>
      <c r="N30" s="244"/>
      <c r="O30" s="244"/>
    </row>
    <row r="31" spans="2:15" ht="13.5">
      <c r="B31" s="82" t="s">
        <v>0</v>
      </c>
      <c r="C31" s="335"/>
      <c r="D31" s="335"/>
      <c r="E31" s="335"/>
      <c r="F31" s="335"/>
      <c r="G31" s="335"/>
      <c r="H31" s="335"/>
      <c r="I31" s="335"/>
      <c r="J31" s="335" t="s">
        <v>303</v>
      </c>
      <c r="K31" s="335"/>
      <c r="L31" s="335"/>
      <c r="M31" s="335"/>
      <c r="N31" s="335"/>
      <c r="O31" s="335"/>
    </row>
    <row r="32" spans="2:15" ht="13.5">
      <c r="B32" s="83" t="s">
        <v>1</v>
      </c>
      <c r="C32" s="248"/>
      <c r="D32" s="248"/>
      <c r="E32" s="248"/>
      <c r="F32" s="248"/>
      <c r="G32" s="248"/>
      <c r="H32" s="248"/>
      <c r="I32" s="248"/>
      <c r="J32" s="248"/>
      <c r="K32" s="248"/>
      <c r="L32" s="248"/>
      <c r="M32" s="248"/>
      <c r="N32" s="248"/>
      <c r="O32" s="248"/>
    </row>
    <row r="33" spans="2:15" ht="13.5">
      <c r="B33" s="83" t="s">
        <v>2</v>
      </c>
      <c r="C33" s="248"/>
      <c r="D33" s="248"/>
      <c r="E33" s="248"/>
      <c r="F33" s="248"/>
      <c r="G33" s="248"/>
      <c r="H33" s="248"/>
      <c r="I33" s="248"/>
      <c r="J33" s="248" t="s">
        <v>326</v>
      </c>
      <c r="K33" s="248"/>
      <c r="L33" s="248"/>
      <c r="M33" s="248"/>
      <c r="N33" s="248"/>
      <c r="O33" s="248"/>
    </row>
    <row r="34" spans="2:15" ht="13.5">
      <c r="B34" s="83" t="s">
        <v>3</v>
      </c>
      <c r="C34" s="248"/>
      <c r="D34" s="248"/>
      <c r="E34" s="248"/>
      <c r="F34" s="248"/>
      <c r="G34" s="248"/>
      <c r="H34" s="248"/>
      <c r="I34" s="248"/>
      <c r="J34" s="248" t="s">
        <v>336</v>
      </c>
      <c r="K34" s="248"/>
      <c r="L34" s="248"/>
      <c r="M34" s="248"/>
      <c r="N34" s="248"/>
      <c r="O34" s="248"/>
    </row>
    <row r="35" spans="2:15" ht="13.5">
      <c r="B35" s="83" t="s">
        <v>4</v>
      </c>
      <c r="C35" s="248"/>
      <c r="D35" s="248"/>
      <c r="E35" s="248"/>
      <c r="F35" s="248"/>
      <c r="G35" s="248"/>
      <c r="H35" s="248"/>
      <c r="I35" s="248"/>
      <c r="J35" s="248"/>
      <c r="K35" s="248"/>
      <c r="L35" s="248"/>
      <c r="M35" s="248"/>
      <c r="N35" s="248"/>
      <c r="O35" s="248"/>
    </row>
    <row r="36" spans="2:15" ht="13.5">
      <c r="B36" s="83" t="s">
        <v>5</v>
      </c>
      <c r="C36" s="248" t="s">
        <v>349</v>
      </c>
      <c r="D36" s="248"/>
      <c r="E36" s="248"/>
      <c r="F36" s="248"/>
      <c r="G36" s="248"/>
      <c r="H36" s="248"/>
      <c r="I36" s="248"/>
      <c r="J36" s="248"/>
      <c r="K36" s="248"/>
      <c r="L36" s="248"/>
      <c r="M36" s="248"/>
      <c r="N36" s="248"/>
      <c r="O36" s="248"/>
    </row>
    <row r="37" spans="2:15" ht="38.25" customHeight="1">
      <c r="B37" s="83" t="s">
        <v>6</v>
      </c>
      <c r="C37" s="251" t="s">
        <v>355</v>
      </c>
      <c r="D37" s="252"/>
      <c r="E37" s="252"/>
      <c r="F37" s="252"/>
      <c r="G37" s="252"/>
      <c r="H37" s="252"/>
      <c r="I37" s="252"/>
      <c r="J37" s="248"/>
      <c r="K37" s="248"/>
      <c r="L37" s="248"/>
      <c r="M37" s="248"/>
      <c r="N37" s="248"/>
      <c r="O37" s="248"/>
    </row>
    <row r="38" spans="2:15" ht="13.5">
      <c r="B38" s="83" t="s">
        <v>7</v>
      </c>
      <c r="C38" s="248"/>
      <c r="D38" s="248"/>
      <c r="E38" s="248"/>
      <c r="F38" s="248"/>
      <c r="G38" s="248"/>
      <c r="H38" s="248"/>
      <c r="I38" s="248"/>
      <c r="J38" s="248" t="s">
        <v>367</v>
      </c>
      <c r="K38" s="248"/>
      <c r="L38" s="248"/>
      <c r="M38" s="248"/>
      <c r="N38" s="248"/>
      <c r="O38" s="248"/>
    </row>
    <row r="39" spans="2:15" ht="13.5">
      <c r="B39" s="83" t="s">
        <v>8</v>
      </c>
      <c r="C39" s="248"/>
      <c r="D39" s="248"/>
      <c r="E39" s="248"/>
      <c r="F39" s="248"/>
      <c r="G39" s="248"/>
      <c r="H39" s="248"/>
      <c r="I39" s="248"/>
      <c r="J39" s="248"/>
      <c r="K39" s="248"/>
      <c r="L39" s="248"/>
      <c r="M39" s="248"/>
      <c r="N39" s="248"/>
      <c r="O39" s="248"/>
    </row>
    <row r="40" spans="2:15" ht="13.5">
      <c r="B40" s="83" t="s">
        <v>9</v>
      </c>
      <c r="C40" s="248"/>
      <c r="D40" s="248"/>
      <c r="E40" s="248"/>
      <c r="F40" s="248"/>
      <c r="G40" s="248"/>
      <c r="H40" s="248"/>
      <c r="I40" s="248"/>
      <c r="J40" s="248"/>
      <c r="K40" s="248"/>
      <c r="L40" s="248"/>
      <c r="M40" s="248"/>
      <c r="N40" s="248"/>
      <c r="O40" s="248"/>
    </row>
    <row r="41" spans="2:15" ht="13.5">
      <c r="B41" s="83" t="s">
        <v>10</v>
      </c>
      <c r="C41" s="248" t="s">
        <v>392</v>
      </c>
      <c r="D41" s="248"/>
      <c r="E41" s="248"/>
      <c r="F41" s="248"/>
      <c r="G41" s="248"/>
      <c r="H41" s="248"/>
      <c r="I41" s="248"/>
      <c r="J41" s="248"/>
      <c r="K41" s="248"/>
      <c r="L41" s="248"/>
      <c r="M41" s="248"/>
      <c r="N41" s="248"/>
      <c r="O41" s="248"/>
    </row>
    <row r="42" spans="2:15" ht="13.5">
      <c r="B42" s="83" t="s">
        <v>11</v>
      </c>
      <c r="C42" s="249"/>
      <c r="D42" s="249"/>
      <c r="E42" s="249"/>
      <c r="F42" s="249"/>
      <c r="G42" s="249"/>
      <c r="H42" s="249"/>
      <c r="I42" s="249"/>
      <c r="J42" s="248" t="s">
        <v>477</v>
      </c>
      <c r="K42" s="248"/>
      <c r="L42" s="248"/>
      <c r="M42" s="248"/>
      <c r="N42" s="248"/>
      <c r="O42" s="248"/>
    </row>
    <row r="43" spans="2:15" ht="13.5">
      <c r="B43" s="83" t="s">
        <v>12</v>
      </c>
      <c r="C43" s="248"/>
      <c r="D43" s="248"/>
      <c r="E43" s="248"/>
      <c r="F43" s="248"/>
      <c r="G43" s="248"/>
      <c r="H43" s="248"/>
      <c r="I43" s="248"/>
      <c r="J43" s="248" t="s">
        <v>411</v>
      </c>
      <c r="K43" s="248"/>
      <c r="L43" s="248"/>
      <c r="M43" s="248"/>
      <c r="N43" s="248"/>
      <c r="O43" s="248"/>
    </row>
    <row r="44" spans="2:15" ht="13.5">
      <c r="B44" s="83" t="s">
        <v>13</v>
      </c>
      <c r="C44" s="248"/>
      <c r="D44" s="248"/>
      <c r="E44" s="248"/>
      <c r="F44" s="248"/>
      <c r="G44" s="248"/>
      <c r="H44" s="248"/>
      <c r="I44" s="248"/>
      <c r="J44" s="248"/>
      <c r="K44" s="248"/>
      <c r="L44" s="248"/>
      <c r="M44" s="248"/>
      <c r="N44" s="248"/>
      <c r="O44" s="248"/>
    </row>
    <row r="45" spans="2:15" ht="13.5">
      <c r="B45" s="83" t="s">
        <v>14</v>
      </c>
      <c r="C45" s="248"/>
      <c r="D45" s="248"/>
      <c r="E45" s="248"/>
      <c r="F45" s="248"/>
      <c r="G45" s="248"/>
      <c r="H45" s="248"/>
      <c r="I45" s="248"/>
      <c r="J45" s="248"/>
      <c r="K45" s="248"/>
      <c r="L45" s="248"/>
      <c r="M45" s="248"/>
      <c r="N45" s="248"/>
      <c r="O45" s="248"/>
    </row>
    <row r="46" spans="2:15" ht="13.5">
      <c r="B46" s="83" t="s">
        <v>15</v>
      </c>
      <c r="C46" s="248"/>
      <c r="D46" s="248"/>
      <c r="E46" s="248"/>
      <c r="F46" s="248"/>
      <c r="G46" s="248"/>
      <c r="H46" s="248"/>
      <c r="I46" s="248"/>
      <c r="J46" s="248"/>
      <c r="K46" s="248"/>
      <c r="L46" s="248"/>
      <c r="M46" s="248"/>
      <c r="N46" s="248"/>
      <c r="O46" s="248"/>
    </row>
    <row r="47" spans="2:15" ht="13.5">
      <c r="B47" s="54" t="s">
        <v>16</v>
      </c>
      <c r="C47" s="334" t="s">
        <v>440</v>
      </c>
      <c r="D47" s="334"/>
      <c r="E47" s="334"/>
      <c r="F47" s="334"/>
      <c r="G47" s="334"/>
      <c r="H47" s="334"/>
      <c r="I47" s="334"/>
      <c r="J47" s="329"/>
      <c r="K47" s="329"/>
      <c r="L47" s="329"/>
      <c r="M47" s="329"/>
      <c r="N47" s="329"/>
      <c r="O47" s="329"/>
    </row>
    <row r="48" spans="2:15" ht="13.5">
      <c r="B48" s="84"/>
      <c r="C48" s="85"/>
      <c r="D48" s="85"/>
      <c r="E48" s="85"/>
      <c r="F48" s="85"/>
      <c r="G48" s="85"/>
      <c r="H48" s="85"/>
      <c r="I48" s="85"/>
      <c r="J48" s="85"/>
      <c r="K48" s="85"/>
      <c r="L48" s="85"/>
      <c r="M48" s="85"/>
      <c r="N48" s="85"/>
      <c r="O48" s="85"/>
    </row>
    <row r="49" spans="2:4" ht="13.5">
      <c r="B49" s="257" t="s">
        <v>218</v>
      </c>
      <c r="C49" s="257"/>
      <c r="D49" s="257"/>
    </row>
    <row r="50" spans="2:15" ht="13.5">
      <c r="B50" s="1"/>
      <c r="C50" s="244" t="s">
        <v>219</v>
      </c>
      <c r="D50" s="244"/>
      <c r="E50" s="244"/>
      <c r="F50" s="244"/>
      <c r="G50" s="244"/>
      <c r="H50" s="244"/>
      <c r="I50" s="244"/>
      <c r="J50" s="244" t="s">
        <v>220</v>
      </c>
      <c r="K50" s="244"/>
      <c r="L50" s="244"/>
      <c r="M50" s="244"/>
      <c r="N50" s="244"/>
      <c r="O50" s="244"/>
    </row>
    <row r="51" spans="2:15" ht="25.5" customHeight="1">
      <c r="B51" s="82" t="s">
        <v>0</v>
      </c>
      <c r="C51" s="332" t="s">
        <v>304</v>
      </c>
      <c r="D51" s="333"/>
      <c r="E51" s="333"/>
      <c r="F51" s="333"/>
      <c r="G51" s="333"/>
      <c r="H51" s="333"/>
      <c r="I51" s="333"/>
      <c r="J51" s="332" t="s">
        <v>305</v>
      </c>
      <c r="K51" s="333"/>
      <c r="L51" s="333"/>
      <c r="M51" s="333"/>
      <c r="N51" s="333"/>
      <c r="O51" s="333"/>
    </row>
    <row r="52" spans="2:15" ht="13.5" customHeight="1">
      <c r="B52" s="83" t="s">
        <v>1</v>
      </c>
      <c r="C52" s="330"/>
      <c r="D52" s="331"/>
      <c r="E52" s="331"/>
      <c r="F52" s="331"/>
      <c r="G52" s="331"/>
      <c r="H52" s="331"/>
      <c r="I52" s="331"/>
      <c r="J52" s="330"/>
      <c r="K52" s="331"/>
      <c r="L52" s="331"/>
      <c r="M52" s="331"/>
      <c r="N52" s="331"/>
      <c r="O52" s="331"/>
    </row>
    <row r="53" spans="2:15" ht="13.5">
      <c r="B53" s="83" t="s">
        <v>2</v>
      </c>
      <c r="C53" s="248"/>
      <c r="D53" s="248"/>
      <c r="E53" s="248"/>
      <c r="F53" s="248"/>
      <c r="G53" s="248"/>
      <c r="H53" s="248"/>
      <c r="I53" s="248"/>
      <c r="J53" s="248"/>
      <c r="K53" s="248"/>
      <c r="L53" s="248"/>
      <c r="M53" s="248"/>
      <c r="N53" s="248"/>
      <c r="O53" s="248"/>
    </row>
    <row r="54" spans="2:15" ht="36.75" customHeight="1">
      <c r="B54" s="83" t="s">
        <v>3</v>
      </c>
      <c r="C54" s="330" t="s">
        <v>338</v>
      </c>
      <c r="D54" s="331"/>
      <c r="E54" s="331"/>
      <c r="F54" s="331"/>
      <c r="G54" s="331"/>
      <c r="H54" s="331"/>
      <c r="I54" s="331"/>
      <c r="J54" s="330" t="s">
        <v>337</v>
      </c>
      <c r="K54" s="331"/>
      <c r="L54" s="331"/>
      <c r="M54" s="331"/>
      <c r="N54" s="331"/>
      <c r="O54" s="331"/>
    </row>
    <row r="55" spans="2:15" ht="13.5">
      <c r="B55" s="83" t="s">
        <v>4</v>
      </c>
      <c r="C55" s="248" t="s">
        <v>454</v>
      </c>
      <c r="D55" s="248"/>
      <c r="E55" s="248"/>
      <c r="F55" s="248"/>
      <c r="G55" s="248"/>
      <c r="H55" s="248"/>
      <c r="I55" s="248"/>
      <c r="J55" s="248" t="s">
        <v>454</v>
      </c>
      <c r="K55" s="248"/>
      <c r="L55" s="248"/>
      <c r="M55" s="248"/>
      <c r="N55" s="248"/>
      <c r="O55" s="248"/>
    </row>
    <row r="56" spans="2:15" ht="13.5">
      <c r="B56" s="83" t="s">
        <v>5</v>
      </c>
      <c r="C56" s="248"/>
      <c r="D56" s="248"/>
      <c r="E56" s="248"/>
      <c r="F56" s="248"/>
      <c r="G56" s="248"/>
      <c r="H56" s="248"/>
      <c r="I56" s="248"/>
      <c r="J56" s="248"/>
      <c r="K56" s="248"/>
      <c r="L56" s="248"/>
      <c r="M56" s="248"/>
      <c r="N56" s="248"/>
      <c r="O56" s="248"/>
    </row>
    <row r="57" spans="2:15" ht="13.5">
      <c r="B57" s="83" t="s">
        <v>6</v>
      </c>
      <c r="C57" s="248" t="s">
        <v>356</v>
      </c>
      <c r="D57" s="248"/>
      <c r="E57" s="248"/>
      <c r="F57" s="248"/>
      <c r="G57" s="248"/>
      <c r="H57" s="248"/>
      <c r="I57" s="248"/>
      <c r="J57" s="249" t="s">
        <v>357</v>
      </c>
      <c r="K57" s="249"/>
      <c r="L57" s="249"/>
      <c r="M57" s="249"/>
      <c r="N57" s="249"/>
      <c r="O57" s="249"/>
    </row>
    <row r="58" spans="2:15" ht="13.5">
      <c r="B58" s="83" t="s">
        <v>7</v>
      </c>
      <c r="C58" s="248"/>
      <c r="D58" s="248"/>
      <c r="E58" s="248"/>
      <c r="F58" s="248"/>
      <c r="G58" s="248"/>
      <c r="H58" s="248"/>
      <c r="I58" s="248"/>
      <c r="J58" s="248"/>
      <c r="K58" s="248"/>
      <c r="L58" s="248"/>
      <c r="M58" s="248"/>
      <c r="N58" s="248"/>
      <c r="O58" s="248"/>
    </row>
    <row r="59" spans="2:15" ht="13.5">
      <c r="B59" s="83" t="s">
        <v>8</v>
      </c>
      <c r="C59" s="248"/>
      <c r="D59" s="248"/>
      <c r="E59" s="248"/>
      <c r="F59" s="248"/>
      <c r="G59" s="248"/>
      <c r="H59" s="248"/>
      <c r="I59" s="248"/>
      <c r="J59" s="248"/>
      <c r="K59" s="248"/>
      <c r="L59" s="248"/>
      <c r="M59" s="248"/>
      <c r="N59" s="248"/>
      <c r="O59" s="248"/>
    </row>
    <row r="60" spans="2:15" ht="13.5">
      <c r="B60" s="83" t="s">
        <v>9</v>
      </c>
      <c r="C60" s="248"/>
      <c r="D60" s="248"/>
      <c r="E60" s="248"/>
      <c r="F60" s="248"/>
      <c r="G60" s="248"/>
      <c r="H60" s="248"/>
      <c r="I60" s="248"/>
      <c r="J60" s="248"/>
      <c r="K60" s="248"/>
      <c r="L60" s="248"/>
      <c r="M60" s="248"/>
      <c r="N60" s="248"/>
      <c r="O60" s="248"/>
    </row>
    <row r="61" spans="2:15" ht="13.5">
      <c r="B61" s="83" t="s">
        <v>10</v>
      </c>
      <c r="C61" s="248"/>
      <c r="D61" s="248"/>
      <c r="E61" s="248"/>
      <c r="F61" s="248"/>
      <c r="G61" s="248"/>
      <c r="H61" s="248"/>
      <c r="I61" s="248"/>
      <c r="J61" s="248"/>
      <c r="K61" s="248"/>
      <c r="L61" s="248"/>
      <c r="M61" s="248"/>
      <c r="N61" s="248"/>
      <c r="O61" s="248"/>
    </row>
    <row r="62" spans="2:15" ht="13.5">
      <c r="B62" s="83" t="s">
        <v>11</v>
      </c>
      <c r="C62" s="249" t="s">
        <v>482</v>
      </c>
      <c r="D62" s="249"/>
      <c r="E62" s="249"/>
      <c r="F62" s="249"/>
      <c r="G62" s="249"/>
      <c r="H62" s="249"/>
      <c r="I62" s="249"/>
      <c r="J62" s="249" t="s">
        <v>483</v>
      </c>
      <c r="K62" s="249"/>
      <c r="L62" s="249"/>
      <c r="M62" s="249"/>
      <c r="N62" s="249"/>
      <c r="O62" s="249"/>
    </row>
    <row r="63" spans="2:15" ht="13.5">
      <c r="B63" s="83" t="s">
        <v>12</v>
      </c>
      <c r="C63" s="248"/>
      <c r="D63" s="248"/>
      <c r="E63" s="248"/>
      <c r="F63" s="248"/>
      <c r="G63" s="248"/>
      <c r="H63" s="248"/>
      <c r="I63" s="248"/>
      <c r="J63" s="248"/>
      <c r="K63" s="248"/>
      <c r="L63" s="248"/>
      <c r="M63" s="248"/>
      <c r="N63" s="248"/>
      <c r="O63" s="248"/>
    </row>
    <row r="64" spans="2:15" ht="13.5">
      <c r="B64" s="83" t="s">
        <v>13</v>
      </c>
      <c r="C64" s="248"/>
      <c r="D64" s="248"/>
      <c r="E64" s="248"/>
      <c r="F64" s="248"/>
      <c r="G64" s="248"/>
      <c r="H64" s="248"/>
      <c r="I64" s="248"/>
      <c r="J64" s="248"/>
      <c r="K64" s="248"/>
      <c r="L64" s="248"/>
      <c r="M64" s="248"/>
      <c r="N64" s="248"/>
      <c r="O64" s="248"/>
    </row>
    <row r="65" spans="2:15" ht="25.5" customHeight="1">
      <c r="B65" s="83" t="s">
        <v>14</v>
      </c>
      <c r="C65" s="328" t="s">
        <v>432</v>
      </c>
      <c r="D65" s="328"/>
      <c r="E65" s="328"/>
      <c r="F65" s="328"/>
      <c r="G65" s="328"/>
      <c r="H65" s="328"/>
      <c r="I65" s="328"/>
      <c r="J65" s="248"/>
      <c r="K65" s="248"/>
      <c r="L65" s="248"/>
      <c r="M65" s="248"/>
      <c r="N65" s="248"/>
      <c r="O65" s="248"/>
    </row>
    <row r="66" spans="2:15" ht="13.5">
      <c r="B66" s="83" t="s">
        <v>15</v>
      </c>
      <c r="C66" s="248"/>
      <c r="D66" s="248"/>
      <c r="E66" s="248"/>
      <c r="F66" s="248"/>
      <c r="G66" s="248"/>
      <c r="H66" s="248"/>
      <c r="I66" s="248"/>
      <c r="J66" s="248"/>
      <c r="K66" s="248"/>
      <c r="L66" s="248"/>
      <c r="M66" s="248"/>
      <c r="N66" s="248"/>
      <c r="O66" s="248"/>
    </row>
    <row r="67" spans="2:15" ht="13.5">
      <c r="B67" s="54" t="s">
        <v>16</v>
      </c>
      <c r="C67" s="329" t="s">
        <v>441</v>
      </c>
      <c r="D67" s="329"/>
      <c r="E67" s="329"/>
      <c r="F67" s="329"/>
      <c r="G67" s="329"/>
      <c r="H67" s="329"/>
      <c r="I67" s="329"/>
      <c r="J67" s="329" t="s">
        <v>442</v>
      </c>
      <c r="K67" s="329"/>
      <c r="L67" s="329"/>
      <c r="M67" s="329"/>
      <c r="N67" s="329"/>
      <c r="O67" s="329"/>
    </row>
    <row r="68" spans="2:15" ht="13.5">
      <c r="B68" s="19"/>
      <c r="C68" s="87"/>
      <c r="D68" s="87"/>
      <c r="E68" s="87"/>
      <c r="F68" s="87"/>
      <c r="G68" s="87"/>
      <c r="H68" s="87"/>
      <c r="I68" s="87"/>
      <c r="J68" s="87"/>
      <c r="K68" s="87"/>
      <c r="L68" s="87"/>
      <c r="M68" s="87"/>
      <c r="N68" s="87"/>
      <c r="O68" s="87"/>
    </row>
    <row r="69" spans="2:15" ht="13.5">
      <c r="B69" s="19"/>
      <c r="C69" s="87"/>
      <c r="D69" s="87"/>
      <c r="E69" s="87"/>
      <c r="F69" s="87"/>
      <c r="G69" s="87"/>
      <c r="H69" s="87"/>
      <c r="I69" s="87"/>
      <c r="J69" s="87"/>
      <c r="K69" s="87"/>
      <c r="L69" s="87"/>
      <c r="M69" s="87"/>
      <c r="N69" s="87"/>
      <c r="O69" s="87"/>
    </row>
    <row r="70" spans="2:15" ht="13.5">
      <c r="B70" s="19"/>
      <c r="C70" s="87"/>
      <c r="D70" s="87"/>
      <c r="E70" s="87"/>
      <c r="F70" s="87"/>
      <c r="G70" s="87"/>
      <c r="H70" s="87"/>
      <c r="I70" s="87"/>
      <c r="J70" s="87"/>
      <c r="K70" s="87"/>
      <c r="L70" s="87"/>
      <c r="M70" s="87"/>
      <c r="N70" s="87"/>
      <c r="O70" s="87"/>
    </row>
    <row r="71" spans="2:15" ht="13.5">
      <c r="B71" s="19"/>
      <c r="C71" s="87"/>
      <c r="D71" s="87"/>
      <c r="E71" s="87"/>
      <c r="F71" s="87"/>
      <c r="G71" s="87"/>
      <c r="H71" s="87"/>
      <c r="I71" s="87"/>
      <c r="J71" s="87"/>
      <c r="K71" s="87"/>
      <c r="L71" s="87"/>
      <c r="M71" s="87"/>
      <c r="N71" s="87"/>
      <c r="O71" s="87"/>
    </row>
    <row r="72" spans="2:15" ht="13.5">
      <c r="B72" s="19"/>
      <c r="C72" s="87"/>
      <c r="D72" s="87"/>
      <c r="E72" s="87"/>
      <c r="F72" s="87"/>
      <c r="G72" s="87"/>
      <c r="H72" s="87"/>
      <c r="I72" s="87"/>
      <c r="J72" s="87"/>
      <c r="K72" s="87"/>
      <c r="L72" s="87"/>
      <c r="M72" s="87"/>
      <c r="N72" s="87"/>
      <c r="O72" s="87"/>
    </row>
    <row r="73" spans="2:15" ht="13.5">
      <c r="B73" s="19"/>
      <c r="C73" s="87"/>
      <c r="D73" s="87"/>
      <c r="E73" s="87"/>
      <c r="F73" s="87"/>
      <c r="G73" s="87"/>
      <c r="H73" s="87"/>
      <c r="I73" s="87"/>
      <c r="J73" s="87"/>
      <c r="K73" s="87"/>
      <c r="L73" s="87"/>
      <c r="M73" s="87"/>
      <c r="N73" s="87"/>
      <c r="O73" s="87"/>
    </row>
    <row r="74" spans="2:15" ht="13.5">
      <c r="B74" s="19"/>
      <c r="C74" s="87"/>
      <c r="D74" s="87"/>
      <c r="E74" s="87"/>
      <c r="F74" s="87"/>
      <c r="G74" s="87"/>
      <c r="H74" s="87"/>
      <c r="I74" s="87"/>
      <c r="J74" s="87"/>
      <c r="K74" s="87"/>
      <c r="L74" s="87"/>
      <c r="M74" s="87"/>
      <c r="N74" s="87"/>
      <c r="O74" s="87"/>
    </row>
    <row r="75" spans="2:15" ht="13.5">
      <c r="B75" s="19"/>
      <c r="C75" s="87"/>
      <c r="D75" s="87"/>
      <c r="E75" s="87"/>
      <c r="F75" s="87"/>
      <c r="G75" s="87"/>
      <c r="H75" s="87"/>
      <c r="I75" s="87"/>
      <c r="J75" s="87"/>
      <c r="K75" s="87"/>
      <c r="L75" s="87"/>
      <c r="M75" s="87"/>
      <c r="N75" s="87"/>
      <c r="O75" s="87"/>
    </row>
    <row r="76" spans="2:15" ht="13.5">
      <c r="B76" s="19"/>
      <c r="C76" s="87"/>
      <c r="D76" s="87"/>
      <c r="E76" s="87"/>
      <c r="F76" s="87"/>
      <c r="G76" s="87"/>
      <c r="H76" s="87"/>
      <c r="I76" s="87"/>
      <c r="J76" s="87"/>
      <c r="K76" s="87"/>
      <c r="L76" s="87"/>
      <c r="M76" s="87"/>
      <c r="N76" s="87"/>
      <c r="O76" s="87"/>
    </row>
    <row r="77" spans="2:15" ht="13.5">
      <c r="B77" s="19"/>
      <c r="C77" s="87"/>
      <c r="D77" s="87"/>
      <c r="E77" s="87"/>
      <c r="F77" s="87"/>
      <c r="G77" s="87"/>
      <c r="H77" s="87"/>
      <c r="I77" s="87"/>
      <c r="J77" s="87"/>
      <c r="K77" s="87"/>
      <c r="L77" s="87"/>
      <c r="M77" s="87"/>
      <c r="N77" s="87"/>
      <c r="O77" s="87"/>
    </row>
    <row r="78" spans="2:15" ht="13.5">
      <c r="B78" s="19"/>
      <c r="C78" s="87"/>
      <c r="D78" s="87"/>
      <c r="E78" s="87"/>
      <c r="F78" s="87"/>
      <c r="G78" s="87"/>
      <c r="H78" s="87"/>
      <c r="I78" s="87"/>
      <c r="J78" s="87"/>
      <c r="K78" s="87"/>
      <c r="L78" s="87"/>
      <c r="M78" s="87"/>
      <c r="N78" s="87"/>
      <c r="O78" s="87"/>
    </row>
    <row r="79" spans="2:15" ht="13.5">
      <c r="B79" s="19"/>
      <c r="C79" s="87"/>
      <c r="D79" s="87"/>
      <c r="E79" s="87"/>
      <c r="F79" s="87"/>
      <c r="G79" s="87"/>
      <c r="H79" s="87"/>
      <c r="I79" s="87"/>
      <c r="J79" s="87"/>
      <c r="K79" s="87"/>
      <c r="L79" s="87"/>
      <c r="M79" s="87"/>
      <c r="N79" s="87"/>
      <c r="O79" s="87"/>
    </row>
    <row r="80" spans="2:15" ht="13.5">
      <c r="B80" s="19"/>
      <c r="C80" s="87"/>
      <c r="D80" s="87"/>
      <c r="E80" s="87"/>
      <c r="F80" s="87"/>
      <c r="G80" s="87"/>
      <c r="H80" s="87"/>
      <c r="I80" s="87"/>
      <c r="J80" s="87"/>
      <c r="K80" s="87"/>
      <c r="L80" s="87"/>
      <c r="M80" s="87"/>
      <c r="N80" s="87"/>
      <c r="O80" s="87"/>
    </row>
    <row r="81" spans="2:15" ht="13.5">
      <c r="B81" s="19"/>
      <c r="C81" s="87"/>
      <c r="D81" s="87"/>
      <c r="E81" s="87"/>
      <c r="F81" s="87"/>
      <c r="G81" s="87"/>
      <c r="H81" s="87"/>
      <c r="I81" s="87"/>
      <c r="J81" s="87"/>
      <c r="K81" s="87"/>
      <c r="L81" s="87"/>
      <c r="M81" s="87"/>
      <c r="N81" s="87"/>
      <c r="O81" s="87"/>
    </row>
    <row r="82" spans="2:15" ht="13.5">
      <c r="B82" s="19"/>
      <c r="C82" s="87"/>
      <c r="D82" s="87"/>
      <c r="E82" s="87"/>
      <c r="F82" s="87"/>
      <c r="G82" s="87"/>
      <c r="H82" s="87"/>
      <c r="I82" s="87"/>
      <c r="J82" s="87"/>
      <c r="K82" s="87"/>
      <c r="L82" s="87"/>
      <c r="M82" s="87"/>
      <c r="N82" s="87"/>
      <c r="O82" s="87"/>
    </row>
    <row r="83" spans="2:15" ht="13.5">
      <c r="B83" s="19"/>
      <c r="C83" s="87"/>
      <c r="D83" s="87"/>
      <c r="E83" s="87"/>
      <c r="F83" s="87"/>
      <c r="G83" s="87"/>
      <c r="H83" s="87"/>
      <c r="I83" s="87"/>
      <c r="J83" s="87"/>
      <c r="K83" s="87"/>
      <c r="L83" s="87"/>
      <c r="M83" s="87"/>
      <c r="N83" s="87"/>
      <c r="O83" s="87"/>
    </row>
    <row r="84" spans="2:4" ht="13.5">
      <c r="B84" s="257" t="s">
        <v>227</v>
      </c>
      <c r="C84" s="257"/>
      <c r="D84" s="257"/>
    </row>
    <row r="85" spans="2:11" ht="13.5">
      <c r="B85" s="258"/>
      <c r="C85" s="260" t="s">
        <v>221</v>
      </c>
      <c r="D85" s="260"/>
      <c r="E85" s="260"/>
      <c r="F85" s="323" t="s">
        <v>225</v>
      </c>
      <c r="G85" s="323"/>
      <c r="H85" s="323"/>
      <c r="I85" s="323" t="s">
        <v>226</v>
      </c>
      <c r="J85" s="323"/>
      <c r="K85" s="323"/>
    </row>
    <row r="86" spans="2:11" ht="13.5">
      <c r="B86" s="248"/>
      <c r="C86" s="124" t="s">
        <v>222</v>
      </c>
      <c r="D86" s="131" t="s">
        <v>223</v>
      </c>
      <c r="E86" s="127" t="s">
        <v>224</v>
      </c>
      <c r="F86" s="324"/>
      <c r="G86" s="324"/>
      <c r="H86" s="324"/>
      <c r="I86" s="324"/>
      <c r="J86" s="324"/>
      <c r="K86" s="324"/>
    </row>
    <row r="87" spans="2:11" ht="13.5">
      <c r="B87" s="83" t="s">
        <v>0</v>
      </c>
      <c r="C87" s="125"/>
      <c r="D87" s="132"/>
      <c r="E87" s="128"/>
      <c r="F87" s="325"/>
      <c r="G87" s="326"/>
      <c r="H87" s="327"/>
      <c r="I87" s="325"/>
      <c r="J87" s="326"/>
      <c r="K87" s="327"/>
    </row>
    <row r="88" spans="2:11" ht="13.5">
      <c r="B88" s="83" t="s">
        <v>1</v>
      </c>
      <c r="C88" s="99"/>
      <c r="D88" s="133"/>
      <c r="E88" s="129"/>
      <c r="F88" s="320"/>
      <c r="G88" s="321"/>
      <c r="H88" s="322"/>
      <c r="I88" s="320"/>
      <c r="J88" s="321"/>
      <c r="K88" s="322"/>
    </row>
    <row r="89" spans="2:11" ht="13.5">
      <c r="B89" s="83" t="s">
        <v>2</v>
      </c>
      <c r="C89" s="99" t="s">
        <v>327</v>
      </c>
      <c r="D89" s="133"/>
      <c r="E89" s="129" t="s">
        <v>295</v>
      </c>
      <c r="F89" s="320" t="s">
        <v>328</v>
      </c>
      <c r="G89" s="321"/>
      <c r="H89" s="322"/>
      <c r="I89" s="320"/>
      <c r="J89" s="321"/>
      <c r="K89" s="322"/>
    </row>
    <row r="90" spans="2:11" ht="13.5">
      <c r="B90" s="83" t="s">
        <v>3</v>
      </c>
      <c r="C90" s="99"/>
      <c r="D90" s="133"/>
      <c r="E90" s="129"/>
      <c r="F90" s="320"/>
      <c r="G90" s="321"/>
      <c r="H90" s="322"/>
      <c r="I90" s="320"/>
      <c r="J90" s="321"/>
      <c r="K90" s="322"/>
    </row>
    <row r="91" spans="2:11" ht="13.5">
      <c r="B91" s="83" t="s">
        <v>4</v>
      </c>
      <c r="C91" s="99"/>
      <c r="D91" s="133"/>
      <c r="E91" s="129"/>
      <c r="F91" s="320"/>
      <c r="G91" s="321"/>
      <c r="H91" s="322"/>
      <c r="I91" s="320"/>
      <c r="J91" s="321"/>
      <c r="K91" s="322"/>
    </row>
    <row r="92" spans="2:11" ht="13.5">
      <c r="B92" s="83" t="s">
        <v>5</v>
      </c>
      <c r="C92" s="99"/>
      <c r="D92" s="133"/>
      <c r="E92" s="129"/>
      <c r="F92" s="320"/>
      <c r="G92" s="321"/>
      <c r="H92" s="322"/>
      <c r="I92" s="320"/>
      <c r="J92" s="321"/>
      <c r="K92" s="322"/>
    </row>
    <row r="93" spans="2:11" ht="13.5">
      <c r="B93" s="83" t="s">
        <v>6</v>
      </c>
      <c r="C93" s="99"/>
      <c r="D93" s="133"/>
      <c r="E93" s="129"/>
      <c r="F93" s="320"/>
      <c r="G93" s="321"/>
      <c r="H93" s="322"/>
      <c r="I93" s="320"/>
      <c r="J93" s="321"/>
      <c r="K93" s="322"/>
    </row>
    <row r="94" spans="2:11" ht="13.5">
      <c r="B94" s="83" t="s">
        <v>7</v>
      </c>
      <c r="C94" s="99"/>
      <c r="D94" s="133"/>
      <c r="E94" s="129"/>
      <c r="F94" s="320"/>
      <c r="G94" s="321"/>
      <c r="H94" s="322"/>
      <c r="I94" s="320"/>
      <c r="J94" s="321"/>
      <c r="K94" s="322"/>
    </row>
    <row r="95" spans="2:11" ht="13.5">
      <c r="B95" s="83" t="s">
        <v>8</v>
      </c>
      <c r="C95" s="99"/>
      <c r="D95" s="133"/>
      <c r="E95" s="129"/>
      <c r="F95" s="320"/>
      <c r="G95" s="321"/>
      <c r="H95" s="322"/>
      <c r="I95" s="320"/>
      <c r="J95" s="321"/>
      <c r="K95" s="322"/>
    </row>
    <row r="96" spans="2:11" ht="13.5">
      <c r="B96" s="83" t="s">
        <v>9</v>
      </c>
      <c r="C96" s="99"/>
      <c r="D96" s="133"/>
      <c r="E96" s="129"/>
      <c r="F96" s="320"/>
      <c r="G96" s="321"/>
      <c r="H96" s="322"/>
      <c r="I96" s="320"/>
      <c r="J96" s="321"/>
      <c r="K96" s="322"/>
    </row>
    <row r="97" spans="2:11" ht="13.5">
      <c r="B97" s="83" t="s">
        <v>10</v>
      </c>
      <c r="C97" s="99"/>
      <c r="D97" s="133"/>
      <c r="E97" s="129"/>
      <c r="F97" s="320"/>
      <c r="G97" s="321"/>
      <c r="H97" s="322"/>
      <c r="I97" s="320"/>
      <c r="J97" s="321"/>
      <c r="K97" s="322"/>
    </row>
    <row r="98" spans="2:11" ht="13.5">
      <c r="B98" s="83" t="s">
        <v>11</v>
      </c>
      <c r="C98" s="99">
        <v>1.3</v>
      </c>
      <c r="D98" s="133"/>
      <c r="E98" s="129" t="s">
        <v>295</v>
      </c>
      <c r="F98" s="320" t="s">
        <v>404</v>
      </c>
      <c r="G98" s="321"/>
      <c r="H98" s="322"/>
      <c r="I98" s="320"/>
      <c r="J98" s="321"/>
      <c r="K98" s="322"/>
    </row>
    <row r="99" spans="2:11" ht="13.5">
      <c r="B99" s="83" t="s">
        <v>12</v>
      </c>
      <c r="C99" s="99"/>
      <c r="D99" s="133"/>
      <c r="E99" s="129"/>
      <c r="F99" s="320"/>
      <c r="G99" s="321"/>
      <c r="H99" s="322"/>
      <c r="I99" s="320"/>
      <c r="J99" s="321"/>
      <c r="K99" s="322"/>
    </row>
    <row r="100" spans="2:11" ht="13.5">
      <c r="B100" s="83" t="s">
        <v>13</v>
      </c>
      <c r="C100" s="99"/>
      <c r="D100" s="133"/>
      <c r="E100" s="129"/>
      <c r="F100" s="320"/>
      <c r="G100" s="321"/>
      <c r="H100" s="322"/>
      <c r="I100" s="320"/>
      <c r="J100" s="321"/>
      <c r="K100" s="322"/>
    </row>
    <row r="101" spans="2:11" ht="13.5">
      <c r="B101" s="83" t="s">
        <v>14</v>
      </c>
      <c r="C101" s="99"/>
      <c r="D101" s="133"/>
      <c r="E101" s="129"/>
      <c r="F101" s="320"/>
      <c r="G101" s="321"/>
      <c r="H101" s="322"/>
      <c r="I101" s="320"/>
      <c r="J101" s="321"/>
      <c r="K101" s="322"/>
    </row>
    <row r="102" spans="2:11" ht="13.5">
      <c r="B102" s="83" t="s">
        <v>15</v>
      </c>
      <c r="C102" s="99"/>
      <c r="D102" s="133"/>
      <c r="E102" s="129"/>
      <c r="F102" s="320"/>
      <c r="G102" s="321"/>
      <c r="H102" s="322"/>
      <c r="I102" s="320"/>
      <c r="J102" s="321"/>
      <c r="K102" s="322"/>
    </row>
    <row r="103" spans="2:11" ht="13.5">
      <c r="B103" s="86" t="s">
        <v>16</v>
      </c>
      <c r="C103" s="126"/>
      <c r="D103" s="134"/>
      <c r="E103" s="130"/>
      <c r="F103" s="317"/>
      <c r="G103" s="318"/>
      <c r="H103" s="319"/>
      <c r="I103" s="317"/>
      <c r="J103" s="318"/>
      <c r="K103" s="319"/>
    </row>
    <row r="105" spans="2:5" ht="13.5">
      <c r="B105" s="257" t="s">
        <v>233</v>
      </c>
      <c r="C105" s="257"/>
      <c r="D105" s="257"/>
      <c r="E105" s="257"/>
    </row>
    <row r="106" spans="2:7" ht="13.5">
      <c r="B106" s="1"/>
      <c r="C106" s="17" t="s">
        <v>228</v>
      </c>
      <c r="D106" s="37" t="s">
        <v>229</v>
      </c>
      <c r="E106" s="37" t="s">
        <v>230</v>
      </c>
      <c r="F106" s="43" t="s">
        <v>231</v>
      </c>
      <c r="G106" s="21" t="s">
        <v>232</v>
      </c>
    </row>
    <row r="107" spans="2:7" ht="13.5">
      <c r="B107" s="1" t="s">
        <v>0</v>
      </c>
      <c r="C107" s="48"/>
      <c r="D107" s="62">
        <v>314</v>
      </c>
      <c r="E107" s="62">
        <v>7994000</v>
      </c>
      <c r="F107" s="113">
        <f>+D107+C107</f>
        <v>314</v>
      </c>
      <c r="G107" s="31">
        <f>+F107/'１．被保険者数'!F8</f>
        <v>0.010137207425343018</v>
      </c>
    </row>
    <row r="108" spans="2:7" ht="13.5">
      <c r="B108" s="1" t="s">
        <v>1</v>
      </c>
      <c r="C108" s="48">
        <v>0</v>
      </c>
      <c r="D108" s="62">
        <v>24</v>
      </c>
      <c r="E108" s="62">
        <v>855000</v>
      </c>
      <c r="F108" s="113">
        <f aca="true" t="shared" si="1" ref="F108:F123">+D108+C108</f>
        <v>24</v>
      </c>
      <c r="G108" s="31">
        <f>+F108/'１．被保険者数'!F9</f>
        <v>0.006453347674105943</v>
      </c>
    </row>
    <row r="109" spans="2:7" ht="13.5">
      <c r="B109" s="1" t="s">
        <v>2</v>
      </c>
      <c r="C109" s="48">
        <v>3</v>
      </c>
      <c r="D109" s="62">
        <v>62</v>
      </c>
      <c r="E109" s="62">
        <v>2274000</v>
      </c>
      <c r="F109" s="113">
        <f t="shared" si="1"/>
        <v>65</v>
      </c>
      <c r="G109" s="31">
        <f>+F109/'１．被保険者数'!F10</f>
        <v>0.006187529747739172</v>
      </c>
    </row>
    <row r="110" spans="2:7" ht="13.5">
      <c r="B110" s="1" t="s">
        <v>3</v>
      </c>
      <c r="C110" s="48">
        <v>0</v>
      </c>
      <c r="D110" s="62">
        <v>21</v>
      </c>
      <c r="E110" s="62">
        <v>539000</v>
      </c>
      <c r="F110" s="113">
        <f t="shared" si="1"/>
        <v>21</v>
      </c>
      <c r="G110" s="31">
        <f>+F110/'１．被保険者数'!F11</f>
        <v>0.004755434782608696</v>
      </c>
    </row>
    <row r="111" spans="2:7" ht="13.5">
      <c r="B111" s="1" t="s">
        <v>4</v>
      </c>
      <c r="C111" s="48">
        <v>0</v>
      </c>
      <c r="D111" s="62">
        <v>0</v>
      </c>
      <c r="E111" s="62">
        <v>0</v>
      </c>
      <c r="F111" s="113">
        <f t="shared" si="1"/>
        <v>0</v>
      </c>
      <c r="G111" s="31">
        <f>+F111/'１．被保険者数'!F12</f>
        <v>0</v>
      </c>
    </row>
    <row r="112" spans="2:7" ht="13.5">
      <c r="B112" s="1" t="s">
        <v>5</v>
      </c>
      <c r="C112" s="48">
        <v>0</v>
      </c>
      <c r="D112" s="62">
        <v>0</v>
      </c>
      <c r="E112" s="62">
        <v>0</v>
      </c>
      <c r="F112" s="113">
        <f t="shared" si="1"/>
        <v>0</v>
      </c>
      <c r="G112" s="31">
        <f>+F112/'１．被保険者数'!F13</f>
        <v>0</v>
      </c>
    </row>
    <row r="113" spans="2:7" ht="13.5">
      <c r="B113" s="1" t="s">
        <v>6</v>
      </c>
      <c r="C113" s="48">
        <v>1</v>
      </c>
      <c r="D113" s="62">
        <v>21</v>
      </c>
      <c r="E113" s="62">
        <v>883000</v>
      </c>
      <c r="F113" s="113">
        <f t="shared" si="1"/>
        <v>22</v>
      </c>
      <c r="G113" s="31">
        <f>+F113/'１．被保険者数'!F14</f>
        <v>0.0027096933119842345</v>
      </c>
    </row>
    <row r="114" spans="2:7" ht="13.5">
      <c r="B114" s="1" t="s">
        <v>7</v>
      </c>
      <c r="C114" s="48">
        <v>2</v>
      </c>
      <c r="D114" s="62"/>
      <c r="E114" s="62">
        <v>31000</v>
      </c>
      <c r="F114" s="113">
        <f t="shared" si="1"/>
        <v>2</v>
      </c>
      <c r="G114" s="31">
        <f>+F114/'１．被保険者数'!F15</f>
        <v>0.0002054653790836244</v>
      </c>
    </row>
    <row r="115" spans="2:7" ht="13.5">
      <c r="B115" s="1" t="s">
        <v>8</v>
      </c>
      <c r="C115" s="48"/>
      <c r="D115" s="62">
        <v>1</v>
      </c>
      <c r="E115" s="62">
        <v>18000</v>
      </c>
      <c r="F115" s="113">
        <f t="shared" si="1"/>
        <v>1</v>
      </c>
      <c r="G115" s="31">
        <f>+F115/'１．被保険者数'!F16</f>
        <v>0.0003562522265764161</v>
      </c>
    </row>
    <row r="116" spans="2:7" ht="13.5">
      <c r="B116" s="1" t="s">
        <v>9</v>
      </c>
      <c r="C116" s="48"/>
      <c r="D116" s="62"/>
      <c r="E116" s="62"/>
      <c r="F116" s="113">
        <f t="shared" si="1"/>
        <v>0</v>
      </c>
      <c r="G116" s="31">
        <f>+F116/'１．被保険者数'!F17</f>
        <v>0</v>
      </c>
    </row>
    <row r="117" spans="2:7" ht="13.5">
      <c r="B117" s="1" t="s">
        <v>10</v>
      </c>
      <c r="C117" s="48"/>
      <c r="D117" s="62"/>
      <c r="E117" s="62"/>
      <c r="F117" s="113">
        <f t="shared" si="1"/>
        <v>0</v>
      </c>
      <c r="G117" s="31">
        <f>+F117/'１．被保険者数'!F18</f>
        <v>0</v>
      </c>
    </row>
    <row r="118" spans="2:7" ht="13.5">
      <c r="B118" s="1" t="s">
        <v>11</v>
      </c>
      <c r="C118" s="48">
        <v>4</v>
      </c>
      <c r="D118" s="62">
        <v>0</v>
      </c>
      <c r="E118" s="62">
        <v>294000</v>
      </c>
      <c r="F118" s="113">
        <f t="shared" si="1"/>
        <v>4</v>
      </c>
      <c r="G118" s="31">
        <f>+F118/'１．被保険者数'!F19</f>
        <v>0.00047376524931896246</v>
      </c>
    </row>
    <row r="119" spans="2:7" ht="13.5">
      <c r="B119" s="1" t="s">
        <v>12</v>
      </c>
      <c r="C119" s="48">
        <v>0</v>
      </c>
      <c r="D119" s="62">
        <v>4</v>
      </c>
      <c r="E119" s="62">
        <v>367000</v>
      </c>
      <c r="F119" s="113">
        <f t="shared" si="1"/>
        <v>4</v>
      </c>
      <c r="G119" s="31">
        <f>+F119/'１．被保険者数'!F20</f>
        <v>0.0029154518950437317</v>
      </c>
    </row>
    <row r="120" spans="2:7" ht="13.5">
      <c r="B120" s="1" t="s">
        <v>13</v>
      </c>
      <c r="C120" s="48"/>
      <c r="D120" s="62">
        <v>8</v>
      </c>
      <c r="E120" s="62">
        <v>392000</v>
      </c>
      <c r="F120" s="113">
        <f t="shared" si="1"/>
        <v>8</v>
      </c>
      <c r="G120" s="31">
        <f>+F120/'１．被保険者数'!F21</f>
        <v>0.00404040404040404</v>
      </c>
    </row>
    <row r="121" spans="2:7" ht="13.5">
      <c r="B121" s="1" t="s">
        <v>14</v>
      </c>
      <c r="C121" s="48"/>
      <c r="D121" s="62"/>
      <c r="E121" s="62"/>
      <c r="F121" s="113">
        <f t="shared" si="1"/>
        <v>0</v>
      </c>
      <c r="G121" s="31">
        <f>+F121/'１．被保険者数'!F22</f>
        <v>0</v>
      </c>
    </row>
    <row r="122" spans="2:7" ht="13.5">
      <c r="B122" s="1" t="s">
        <v>15</v>
      </c>
      <c r="C122" s="48">
        <v>2</v>
      </c>
      <c r="D122" s="62">
        <v>2</v>
      </c>
      <c r="E122" s="62">
        <v>131000</v>
      </c>
      <c r="F122" s="113">
        <f t="shared" si="1"/>
        <v>4</v>
      </c>
      <c r="G122" s="31">
        <f>+F122/'１．被保険者数'!F23</f>
        <v>0.0037002775208140612</v>
      </c>
    </row>
    <row r="123" spans="2:7" ht="13.5">
      <c r="B123" s="1" t="s">
        <v>16</v>
      </c>
      <c r="C123" s="48">
        <v>0</v>
      </c>
      <c r="D123" s="62">
        <v>0</v>
      </c>
      <c r="E123" s="62"/>
      <c r="F123" s="113">
        <f t="shared" si="1"/>
        <v>0</v>
      </c>
      <c r="G123" s="31">
        <f>+F123/'１．被保険者数'!F24</f>
        <v>0</v>
      </c>
    </row>
    <row r="124" spans="2:7" ht="13.5">
      <c r="B124" s="1"/>
      <c r="C124" s="48"/>
      <c r="D124" s="62"/>
      <c r="E124" s="62"/>
      <c r="F124" s="113"/>
      <c r="G124" s="31"/>
    </row>
    <row r="125" spans="2:7" ht="13.5">
      <c r="B125" s="1" t="s">
        <v>58</v>
      </c>
      <c r="C125" s="48">
        <f>SUM(C107:C123)</f>
        <v>12</v>
      </c>
      <c r="D125" s="62">
        <f>SUM(D107:D123)</f>
        <v>457</v>
      </c>
      <c r="E125" s="62">
        <f>SUM(E107:E123)</f>
        <v>13778000</v>
      </c>
      <c r="F125" s="113">
        <f>SUM(F107:F123)</f>
        <v>469</v>
      </c>
      <c r="G125" s="31">
        <f>+F125/'１．被保険者数'!F26</f>
        <v>0.004905242019830147</v>
      </c>
    </row>
    <row r="126" spans="2:7" ht="13.5">
      <c r="B126" s="19"/>
      <c r="C126" s="20"/>
      <c r="D126" s="20"/>
      <c r="E126" s="20"/>
      <c r="F126" s="20"/>
      <c r="G126" s="19"/>
    </row>
    <row r="127" spans="2:7" ht="13.5">
      <c r="B127" s="19"/>
      <c r="C127" s="20"/>
      <c r="D127" s="20"/>
      <c r="E127" s="20"/>
      <c r="F127" s="20"/>
      <c r="G127" s="19"/>
    </row>
    <row r="128" spans="2:7" ht="13.5">
      <c r="B128" s="19"/>
      <c r="C128" s="20"/>
      <c r="D128" s="20"/>
      <c r="E128" s="20"/>
      <c r="F128" s="20"/>
      <c r="G128" s="19"/>
    </row>
    <row r="130" spans="2:4" ht="13.5">
      <c r="B130" s="232" t="s">
        <v>234</v>
      </c>
      <c r="C130" s="232"/>
      <c r="D130" s="232"/>
    </row>
    <row r="131" spans="2:4" ht="13.5">
      <c r="B131" s="257" t="s">
        <v>240</v>
      </c>
      <c r="C131" s="257"/>
      <c r="D131" s="257"/>
    </row>
    <row r="132" spans="2:12" ht="13.5">
      <c r="B132" s="233"/>
      <c r="C132" s="244" t="s">
        <v>203</v>
      </c>
      <c r="D132" s="245"/>
      <c r="E132" s="244" t="s">
        <v>239</v>
      </c>
      <c r="F132" s="244"/>
      <c r="G132" s="244"/>
      <c r="H132" s="244"/>
      <c r="I132" s="244"/>
      <c r="J132" s="244"/>
      <c r="K132" s="244"/>
      <c r="L132" s="244"/>
    </row>
    <row r="133" spans="2:12" ht="13.5">
      <c r="B133" s="233"/>
      <c r="C133" s="17" t="s">
        <v>148</v>
      </c>
      <c r="D133" s="78" t="s">
        <v>149</v>
      </c>
      <c r="E133" s="14" t="s">
        <v>235</v>
      </c>
      <c r="F133" s="117" t="s">
        <v>236</v>
      </c>
      <c r="G133" s="15" t="s">
        <v>237</v>
      </c>
      <c r="H133" s="244" t="s">
        <v>238</v>
      </c>
      <c r="I133" s="244"/>
      <c r="J133" s="244"/>
      <c r="K133" s="244"/>
      <c r="L133" s="244"/>
    </row>
    <row r="134" spans="2:12" ht="13.5">
      <c r="B134" s="1" t="s">
        <v>0</v>
      </c>
      <c r="C134" s="14" t="s">
        <v>295</v>
      </c>
      <c r="D134" s="117"/>
      <c r="E134" s="14"/>
      <c r="F134" s="117"/>
      <c r="G134" s="15" t="s">
        <v>295</v>
      </c>
      <c r="H134" s="233"/>
      <c r="I134" s="233"/>
      <c r="J134" s="233"/>
      <c r="K134" s="233"/>
      <c r="L134" s="233"/>
    </row>
    <row r="135" spans="2:12" ht="13.5">
      <c r="B135" s="1" t="s">
        <v>1</v>
      </c>
      <c r="C135" s="14" t="s">
        <v>295</v>
      </c>
      <c r="D135" s="117"/>
      <c r="E135" s="14"/>
      <c r="F135" s="117" t="s">
        <v>315</v>
      </c>
      <c r="G135" s="15"/>
      <c r="H135" s="233"/>
      <c r="I135" s="233"/>
      <c r="J135" s="233"/>
      <c r="K135" s="233"/>
      <c r="L135" s="233"/>
    </row>
    <row r="136" spans="2:12" ht="13.5">
      <c r="B136" s="1" t="s">
        <v>2</v>
      </c>
      <c r="C136" s="14" t="s">
        <v>295</v>
      </c>
      <c r="D136" s="117"/>
      <c r="E136" s="14"/>
      <c r="F136" s="117"/>
      <c r="G136" s="15" t="s">
        <v>295</v>
      </c>
      <c r="H136" s="233"/>
      <c r="I136" s="233"/>
      <c r="J136" s="233"/>
      <c r="K136" s="233"/>
      <c r="L136" s="233"/>
    </row>
    <row r="137" spans="2:12" ht="13.5">
      <c r="B137" s="1" t="s">
        <v>3</v>
      </c>
      <c r="C137" s="14" t="s">
        <v>295</v>
      </c>
      <c r="D137" s="117"/>
      <c r="E137" s="14"/>
      <c r="F137" s="117"/>
      <c r="G137" s="15" t="s">
        <v>295</v>
      </c>
      <c r="H137" s="233"/>
      <c r="I137" s="233"/>
      <c r="J137" s="233"/>
      <c r="K137" s="233"/>
      <c r="L137" s="233"/>
    </row>
    <row r="138" spans="2:12" ht="13.5">
      <c r="B138" s="1" t="s">
        <v>4</v>
      </c>
      <c r="C138" s="175" t="s">
        <v>295</v>
      </c>
      <c r="D138" s="117"/>
      <c r="E138" s="14"/>
      <c r="F138" s="177" t="s">
        <v>295</v>
      </c>
      <c r="G138" s="15"/>
      <c r="H138" s="233"/>
      <c r="I138" s="233"/>
      <c r="J138" s="233"/>
      <c r="K138" s="233"/>
      <c r="L138" s="233"/>
    </row>
    <row r="139" spans="2:12" ht="13.5">
      <c r="B139" s="1" t="s">
        <v>5</v>
      </c>
      <c r="C139" s="14" t="s">
        <v>295</v>
      </c>
      <c r="D139" s="117"/>
      <c r="E139" s="14"/>
      <c r="F139" s="117"/>
      <c r="G139" s="15" t="s">
        <v>295</v>
      </c>
      <c r="H139" s="233"/>
      <c r="I139" s="233"/>
      <c r="J139" s="233"/>
      <c r="K139" s="233"/>
      <c r="L139" s="233"/>
    </row>
    <row r="140" spans="2:12" ht="13.5">
      <c r="B140" s="1" t="s">
        <v>6</v>
      </c>
      <c r="C140" s="14" t="s">
        <v>295</v>
      </c>
      <c r="D140" s="117"/>
      <c r="E140" s="14"/>
      <c r="F140" s="117"/>
      <c r="G140" s="15" t="s">
        <v>295</v>
      </c>
      <c r="H140" s="233"/>
      <c r="I140" s="233"/>
      <c r="J140" s="233"/>
      <c r="K140" s="233"/>
      <c r="L140" s="233"/>
    </row>
    <row r="141" spans="2:12" ht="13.5">
      <c r="B141" s="1" t="s">
        <v>7</v>
      </c>
      <c r="C141" s="14" t="s">
        <v>295</v>
      </c>
      <c r="D141" s="117"/>
      <c r="E141" s="14"/>
      <c r="F141" s="117" t="s">
        <v>315</v>
      </c>
      <c r="G141" s="15"/>
      <c r="H141" s="233" t="s">
        <v>369</v>
      </c>
      <c r="I141" s="233"/>
      <c r="J141" s="233"/>
      <c r="K141" s="233"/>
      <c r="L141" s="233"/>
    </row>
    <row r="142" spans="2:12" ht="13.5">
      <c r="B142" s="1" t="s">
        <v>8</v>
      </c>
      <c r="C142" s="14" t="s">
        <v>295</v>
      </c>
      <c r="D142" s="117"/>
      <c r="E142" s="14"/>
      <c r="F142" s="117"/>
      <c r="G142" s="15" t="s">
        <v>295</v>
      </c>
      <c r="H142" s="233"/>
      <c r="I142" s="233"/>
      <c r="J142" s="233"/>
      <c r="K142" s="233"/>
      <c r="L142" s="233"/>
    </row>
    <row r="143" spans="2:12" ht="13.5">
      <c r="B143" s="1" t="s">
        <v>9</v>
      </c>
      <c r="C143" s="14" t="s">
        <v>295</v>
      </c>
      <c r="D143" s="117"/>
      <c r="E143" s="14"/>
      <c r="F143" s="117" t="s">
        <v>295</v>
      </c>
      <c r="G143" s="15"/>
      <c r="H143" s="233"/>
      <c r="I143" s="233"/>
      <c r="J143" s="233"/>
      <c r="K143" s="233"/>
      <c r="L143" s="233"/>
    </row>
    <row r="144" spans="2:12" ht="13.5">
      <c r="B144" s="1" t="s">
        <v>10</v>
      </c>
      <c r="C144" s="14"/>
      <c r="D144" s="117" t="s">
        <v>365</v>
      </c>
      <c r="E144" s="14"/>
      <c r="F144" s="117"/>
      <c r="G144" s="15"/>
      <c r="H144" s="233"/>
      <c r="I144" s="233"/>
      <c r="J144" s="233"/>
      <c r="K144" s="233"/>
      <c r="L144" s="233"/>
    </row>
    <row r="145" spans="2:12" ht="13.5">
      <c r="B145" s="1" t="s">
        <v>11</v>
      </c>
      <c r="C145" s="14" t="s">
        <v>295</v>
      </c>
      <c r="D145" s="117"/>
      <c r="E145" s="14"/>
      <c r="F145" s="117"/>
      <c r="G145" s="15" t="s">
        <v>295</v>
      </c>
      <c r="H145" s="237"/>
      <c r="I145" s="237"/>
      <c r="J145" s="237"/>
      <c r="K145" s="237"/>
      <c r="L145" s="237"/>
    </row>
    <row r="146" spans="2:12" ht="13.5">
      <c r="B146" s="1" t="s">
        <v>12</v>
      </c>
      <c r="C146" s="14"/>
      <c r="D146" s="117" t="s">
        <v>365</v>
      </c>
      <c r="E146" s="14"/>
      <c r="F146" s="117"/>
      <c r="G146" s="15"/>
      <c r="H146" s="233"/>
      <c r="I146" s="233"/>
      <c r="J146" s="233"/>
      <c r="K146" s="233"/>
      <c r="L146" s="233"/>
    </row>
    <row r="147" spans="2:12" ht="13.5">
      <c r="B147" s="1" t="s">
        <v>13</v>
      </c>
      <c r="C147" s="14"/>
      <c r="D147" s="117" t="s">
        <v>365</v>
      </c>
      <c r="E147" s="14"/>
      <c r="F147" s="117"/>
      <c r="G147" s="15"/>
      <c r="H147" s="233"/>
      <c r="I147" s="233"/>
      <c r="J147" s="233"/>
      <c r="K147" s="233"/>
      <c r="L147" s="233"/>
    </row>
    <row r="148" spans="2:12" ht="13.5">
      <c r="B148" s="1" t="s">
        <v>14</v>
      </c>
      <c r="C148" s="162" t="s">
        <v>295</v>
      </c>
      <c r="D148" s="117"/>
      <c r="E148" s="14"/>
      <c r="F148" s="117"/>
      <c r="G148" s="161" t="s">
        <v>295</v>
      </c>
      <c r="H148" s="233"/>
      <c r="I148" s="233"/>
      <c r="J148" s="233"/>
      <c r="K148" s="233"/>
      <c r="L148" s="233"/>
    </row>
    <row r="149" spans="2:12" ht="13.5">
      <c r="B149" s="1" t="s">
        <v>15</v>
      </c>
      <c r="C149" s="162" t="s">
        <v>295</v>
      </c>
      <c r="D149" s="117"/>
      <c r="E149" s="14"/>
      <c r="F149" s="117"/>
      <c r="G149" s="161" t="s">
        <v>295</v>
      </c>
      <c r="H149" s="233"/>
      <c r="I149" s="233"/>
      <c r="J149" s="233"/>
      <c r="K149" s="233"/>
      <c r="L149" s="233"/>
    </row>
    <row r="150" spans="2:12" ht="13.5">
      <c r="B150" s="1" t="s">
        <v>16</v>
      </c>
      <c r="C150" s="14"/>
      <c r="D150" s="164" t="s">
        <v>365</v>
      </c>
      <c r="E150" s="14"/>
      <c r="F150" s="117"/>
      <c r="G150" s="15"/>
      <c r="H150" s="233"/>
      <c r="I150" s="233"/>
      <c r="J150" s="233"/>
      <c r="K150" s="233"/>
      <c r="L150" s="233"/>
    </row>
    <row r="151" spans="2:12" ht="13.5">
      <c r="B151" s="1"/>
      <c r="C151" s="33"/>
      <c r="D151" s="11"/>
      <c r="E151" s="33"/>
      <c r="F151" s="11"/>
      <c r="G151" s="35"/>
      <c r="H151" s="233"/>
      <c r="I151" s="233"/>
      <c r="J151" s="233"/>
      <c r="K151" s="233"/>
      <c r="L151" s="233"/>
    </row>
    <row r="152" spans="2:12" ht="13.5">
      <c r="B152" s="1" t="s">
        <v>17</v>
      </c>
      <c r="C152" s="39">
        <f>COUNTA(C134:C150)</f>
        <v>13</v>
      </c>
      <c r="D152" s="88">
        <f aca="true" t="shared" si="2" ref="D152:L152">COUNTA(D134:D150)</f>
        <v>4</v>
      </c>
      <c r="E152" s="39">
        <f t="shared" si="2"/>
        <v>0</v>
      </c>
      <c r="F152" s="88">
        <f t="shared" si="2"/>
        <v>4</v>
      </c>
      <c r="G152" s="89">
        <f t="shared" si="2"/>
        <v>9</v>
      </c>
      <c r="H152" s="312">
        <f t="shared" si="2"/>
        <v>1</v>
      </c>
      <c r="I152" s="312">
        <f t="shared" si="2"/>
        <v>0</v>
      </c>
      <c r="J152" s="312">
        <f t="shared" si="2"/>
        <v>0</v>
      </c>
      <c r="K152" s="312">
        <f t="shared" si="2"/>
        <v>0</v>
      </c>
      <c r="L152" s="312">
        <f t="shared" si="2"/>
        <v>0</v>
      </c>
    </row>
    <row r="153" spans="2:12" ht="13.5">
      <c r="B153" s="19"/>
      <c r="C153" s="29"/>
      <c r="D153" s="29"/>
      <c r="E153" s="29"/>
      <c r="F153" s="29"/>
      <c r="G153" s="29"/>
      <c r="H153" s="104"/>
      <c r="I153" s="104"/>
      <c r="J153" s="104"/>
      <c r="K153" s="104"/>
      <c r="L153" s="104"/>
    </row>
    <row r="154" spans="2:12" ht="13.5">
      <c r="B154" s="19"/>
      <c r="C154" s="29"/>
      <c r="D154" s="29"/>
      <c r="E154" s="29"/>
      <c r="F154" s="29"/>
      <c r="G154" s="29"/>
      <c r="H154" s="104"/>
      <c r="I154" s="104"/>
      <c r="J154" s="104"/>
      <c r="K154" s="104"/>
      <c r="L154" s="104"/>
    </row>
    <row r="155" spans="2:12" ht="13.5">
      <c r="B155" s="19"/>
      <c r="C155" s="29"/>
      <c r="D155" s="29"/>
      <c r="E155" s="29"/>
      <c r="F155" s="29"/>
      <c r="G155" s="29"/>
      <c r="H155" s="104"/>
      <c r="I155" s="104"/>
      <c r="J155" s="104"/>
      <c r="K155" s="104"/>
      <c r="L155" s="104"/>
    </row>
    <row r="156" spans="2:12" ht="13.5">
      <c r="B156" s="19"/>
      <c r="C156" s="29"/>
      <c r="D156" s="29"/>
      <c r="E156" s="29"/>
      <c r="F156" s="29"/>
      <c r="G156" s="29"/>
      <c r="H156" s="104"/>
      <c r="I156" s="104"/>
      <c r="J156" s="104"/>
      <c r="K156" s="104"/>
      <c r="L156" s="104"/>
    </row>
    <row r="157" spans="2:12" ht="13.5">
      <c r="B157" s="19"/>
      <c r="C157" s="29"/>
      <c r="D157" s="29"/>
      <c r="E157" s="29"/>
      <c r="F157" s="29"/>
      <c r="G157" s="29"/>
      <c r="H157" s="104"/>
      <c r="I157" s="104"/>
      <c r="J157" s="104"/>
      <c r="K157" s="104"/>
      <c r="L157" s="104"/>
    </row>
    <row r="158" spans="2:12" ht="13.5">
      <c r="B158" s="19"/>
      <c r="C158" s="29"/>
      <c r="D158" s="29"/>
      <c r="E158" s="29"/>
      <c r="F158" s="29"/>
      <c r="G158" s="29"/>
      <c r="H158" s="104"/>
      <c r="I158" s="104"/>
      <c r="J158" s="104"/>
      <c r="K158" s="104"/>
      <c r="L158" s="104"/>
    </row>
    <row r="159" spans="2:12" ht="13.5">
      <c r="B159" s="19"/>
      <c r="C159" s="29"/>
      <c r="D159" s="29"/>
      <c r="E159" s="29"/>
      <c r="F159" s="29"/>
      <c r="G159" s="29"/>
      <c r="H159" s="104"/>
      <c r="I159" s="104"/>
      <c r="J159" s="104"/>
      <c r="K159" s="104"/>
      <c r="L159" s="104"/>
    </row>
    <row r="160" spans="2:12" ht="13.5">
      <c r="B160" s="19"/>
      <c r="C160" s="29"/>
      <c r="D160" s="29"/>
      <c r="E160" s="29"/>
      <c r="F160" s="29"/>
      <c r="G160" s="29"/>
      <c r="H160" s="104"/>
      <c r="I160" s="104"/>
      <c r="J160" s="104"/>
      <c r="K160" s="104"/>
      <c r="L160" s="104"/>
    </row>
    <row r="161" spans="2:12" ht="13.5">
      <c r="B161" s="19"/>
      <c r="C161" s="29"/>
      <c r="D161" s="29"/>
      <c r="E161" s="29"/>
      <c r="F161" s="29"/>
      <c r="G161" s="29"/>
      <c r="H161" s="104"/>
      <c r="I161" s="104"/>
      <c r="J161" s="104"/>
      <c r="K161" s="104"/>
      <c r="L161" s="104"/>
    </row>
    <row r="162" spans="2:12" ht="13.5">
      <c r="B162" s="19"/>
      <c r="C162" s="29"/>
      <c r="D162" s="29"/>
      <c r="E162" s="29"/>
      <c r="F162" s="29"/>
      <c r="G162" s="29"/>
      <c r="H162" s="104"/>
      <c r="I162" s="104"/>
      <c r="J162" s="104"/>
      <c r="K162" s="104"/>
      <c r="L162" s="104"/>
    </row>
    <row r="163" spans="2:12" ht="13.5">
      <c r="B163" s="19"/>
      <c r="C163" s="29"/>
      <c r="D163" s="29"/>
      <c r="E163" s="29"/>
      <c r="F163" s="29"/>
      <c r="G163" s="29"/>
      <c r="H163" s="104"/>
      <c r="I163" s="104"/>
      <c r="J163" s="104"/>
      <c r="K163" s="104"/>
      <c r="L163" s="104"/>
    </row>
    <row r="164" spans="2:12" ht="13.5">
      <c r="B164" s="19"/>
      <c r="C164" s="29"/>
      <c r="D164" s="29"/>
      <c r="E164" s="29"/>
      <c r="F164" s="29"/>
      <c r="G164" s="29"/>
      <c r="H164" s="104"/>
      <c r="I164" s="104"/>
      <c r="J164" s="104"/>
      <c r="K164" s="104"/>
      <c r="L164" s="104"/>
    </row>
    <row r="165" spans="2:12" ht="13.5">
      <c r="B165" s="19"/>
      <c r="C165" s="29"/>
      <c r="D165" s="29"/>
      <c r="E165" s="29"/>
      <c r="F165" s="29"/>
      <c r="G165" s="29"/>
      <c r="H165" s="104"/>
      <c r="I165" s="104"/>
      <c r="J165" s="104"/>
      <c r="K165" s="104"/>
      <c r="L165" s="104"/>
    </row>
    <row r="166" spans="2:12" ht="13.5">
      <c r="B166" s="19"/>
      <c r="C166" s="29"/>
      <c r="D166" s="29"/>
      <c r="E166" s="29"/>
      <c r="F166" s="29"/>
      <c r="G166" s="29"/>
      <c r="H166" s="104"/>
      <c r="I166" s="104"/>
      <c r="J166" s="104"/>
      <c r="K166" s="104"/>
      <c r="L166" s="104"/>
    </row>
    <row r="167" spans="2:12" ht="13.5">
      <c r="B167" s="19"/>
      <c r="C167" s="29"/>
      <c r="D167" s="29"/>
      <c r="E167" s="29"/>
      <c r="F167" s="29"/>
      <c r="G167" s="29"/>
      <c r="H167" s="104"/>
      <c r="I167" s="104"/>
      <c r="J167" s="104"/>
      <c r="K167" s="104"/>
      <c r="L167" s="104"/>
    </row>
    <row r="168" spans="2:12" ht="13.5">
      <c r="B168" s="19"/>
      <c r="C168" s="29"/>
      <c r="D168" s="29"/>
      <c r="E168" s="29"/>
      <c r="F168" s="29"/>
      <c r="G168" s="29"/>
      <c r="H168" s="104"/>
      <c r="I168" s="104"/>
      <c r="J168" s="104"/>
      <c r="K168" s="104"/>
      <c r="L168" s="104"/>
    </row>
    <row r="170" spans="2:4" ht="13.5">
      <c r="B170" s="313" t="s">
        <v>368</v>
      </c>
      <c r="C170" s="313"/>
      <c r="D170" s="313"/>
    </row>
    <row r="171" spans="2:10" ht="13.5">
      <c r="B171" s="233"/>
      <c r="C171" s="314" t="s">
        <v>241</v>
      </c>
      <c r="D171" s="314" t="s">
        <v>242</v>
      </c>
      <c r="E171" s="314" t="s">
        <v>243</v>
      </c>
      <c r="F171" s="315" t="s">
        <v>238</v>
      </c>
      <c r="G171" s="316"/>
      <c r="H171" s="316"/>
      <c r="I171" s="255"/>
      <c r="J171" s="256"/>
    </row>
    <row r="172" spans="2:10" ht="13.5">
      <c r="B172" s="233"/>
      <c r="C172" s="314"/>
      <c r="D172" s="314"/>
      <c r="E172" s="314"/>
      <c r="F172" s="315"/>
      <c r="G172" s="316"/>
      <c r="H172" s="316"/>
      <c r="I172" s="255"/>
      <c r="J172" s="256"/>
    </row>
    <row r="173" spans="2:10" ht="25.5" customHeight="1">
      <c r="B173" s="1" t="s">
        <v>0</v>
      </c>
      <c r="C173" s="1"/>
      <c r="D173" s="1"/>
      <c r="E173" s="1"/>
      <c r="F173" s="270" t="s">
        <v>306</v>
      </c>
      <c r="G173" s="310"/>
      <c r="H173" s="310"/>
      <c r="I173" s="255"/>
      <c r="J173" s="256"/>
    </row>
    <row r="174" spans="2:10" ht="13.5">
      <c r="B174" s="1" t="s">
        <v>1</v>
      </c>
      <c r="C174" s="1"/>
      <c r="D174" s="1"/>
      <c r="E174" s="1"/>
      <c r="F174" s="234"/>
      <c r="G174" s="255"/>
      <c r="H174" s="255"/>
      <c r="I174" s="255"/>
      <c r="J174" s="256"/>
    </row>
    <row r="175" spans="2:10" ht="24.75" customHeight="1">
      <c r="B175" s="1" t="s">
        <v>2</v>
      </c>
      <c r="C175" s="1"/>
      <c r="D175" s="1"/>
      <c r="E175" s="1"/>
      <c r="F175" s="270" t="s">
        <v>329</v>
      </c>
      <c r="G175" s="310"/>
      <c r="H175" s="310"/>
      <c r="I175" s="310"/>
      <c r="J175" s="311"/>
    </row>
    <row r="176" spans="2:10" ht="13.5">
      <c r="B176" s="1" t="s">
        <v>3</v>
      </c>
      <c r="C176" s="1"/>
      <c r="D176" s="1"/>
      <c r="E176" s="1"/>
      <c r="F176" s="234"/>
      <c r="G176" s="255"/>
      <c r="H176" s="255"/>
      <c r="I176" s="255"/>
      <c r="J176" s="256"/>
    </row>
    <row r="177" spans="2:10" ht="13.5">
      <c r="B177" s="1" t="s">
        <v>4</v>
      </c>
      <c r="C177" s="1"/>
      <c r="D177" s="1"/>
      <c r="E177" s="1"/>
      <c r="F177" s="234"/>
      <c r="G177" s="255"/>
      <c r="H177" s="255"/>
      <c r="I177" s="255"/>
      <c r="J177" s="256"/>
    </row>
    <row r="178" spans="2:10" ht="13.5">
      <c r="B178" s="1" t="s">
        <v>5</v>
      </c>
      <c r="C178" s="1"/>
      <c r="D178" s="1"/>
      <c r="E178" s="1"/>
      <c r="F178" s="234"/>
      <c r="G178" s="255"/>
      <c r="H178" s="255"/>
      <c r="I178" s="255"/>
      <c r="J178" s="256"/>
    </row>
    <row r="179" spans="2:10" ht="25.5" customHeight="1">
      <c r="B179" s="1" t="s">
        <v>6</v>
      </c>
      <c r="C179" s="1"/>
      <c r="D179" s="1"/>
      <c r="E179" s="1"/>
      <c r="F179" s="270" t="s">
        <v>358</v>
      </c>
      <c r="G179" s="310"/>
      <c r="H179" s="310"/>
      <c r="I179" s="310"/>
      <c r="J179" s="311"/>
    </row>
    <row r="180" spans="2:10" ht="13.5">
      <c r="B180" s="1" t="s">
        <v>7</v>
      </c>
      <c r="C180" s="1"/>
      <c r="D180" s="1"/>
      <c r="E180" s="1"/>
      <c r="F180" s="234"/>
      <c r="G180" s="255"/>
      <c r="H180" s="255"/>
      <c r="I180" s="255"/>
      <c r="J180" s="256"/>
    </row>
    <row r="181" spans="2:10" ht="38.25" customHeight="1">
      <c r="B181" s="1" t="s">
        <v>8</v>
      </c>
      <c r="C181" s="1"/>
      <c r="D181" s="1"/>
      <c r="E181" s="1"/>
      <c r="F181" s="267" t="s">
        <v>374</v>
      </c>
      <c r="G181" s="268"/>
      <c r="H181" s="268"/>
      <c r="I181" s="268"/>
      <c r="J181" s="269"/>
    </row>
    <row r="182" spans="2:10" ht="13.5">
      <c r="B182" s="1" t="s">
        <v>9</v>
      </c>
      <c r="C182" s="1"/>
      <c r="D182" s="1"/>
      <c r="E182" s="1"/>
      <c r="F182" s="233" t="s">
        <v>384</v>
      </c>
      <c r="G182" s="233"/>
      <c r="H182" s="233"/>
      <c r="I182" s="233"/>
      <c r="J182" s="233"/>
    </row>
    <row r="183" spans="2:10" ht="13.5">
      <c r="B183" s="1" t="s">
        <v>10</v>
      </c>
      <c r="C183" s="1"/>
      <c r="D183" s="1"/>
      <c r="E183" s="1"/>
      <c r="F183" s="234"/>
      <c r="G183" s="255"/>
      <c r="H183" s="255"/>
      <c r="I183" s="255"/>
      <c r="J183" s="256"/>
    </row>
    <row r="184" spans="2:10" ht="13.5">
      <c r="B184" s="1" t="s">
        <v>11</v>
      </c>
      <c r="C184" s="1"/>
      <c r="D184" s="1"/>
      <c r="E184" s="1"/>
      <c r="F184" s="237" t="s">
        <v>405</v>
      </c>
      <c r="G184" s="237"/>
      <c r="H184" s="237"/>
      <c r="I184" s="237"/>
      <c r="J184" s="237"/>
    </row>
    <row r="185" spans="2:10" ht="13.5">
      <c r="B185" s="1" t="s">
        <v>12</v>
      </c>
      <c r="C185" s="1"/>
      <c r="D185" s="1"/>
      <c r="E185" s="1"/>
      <c r="F185" s="234"/>
      <c r="G185" s="255"/>
      <c r="H185" s="255"/>
      <c r="I185" s="255"/>
      <c r="J185" s="256"/>
    </row>
    <row r="186" spans="2:10" ht="13.5">
      <c r="B186" s="1" t="s">
        <v>13</v>
      </c>
      <c r="C186" s="1"/>
      <c r="D186" s="1"/>
      <c r="E186" s="1"/>
      <c r="F186" s="234"/>
      <c r="G186" s="255"/>
      <c r="H186" s="255"/>
      <c r="I186" s="255"/>
      <c r="J186" s="256"/>
    </row>
    <row r="187" spans="2:10" ht="41.25" customHeight="1">
      <c r="B187" s="1" t="s">
        <v>14</v>
      </c>
      <c r="C187" s="1"/>
      <c r="D187" s="1"/>
      <c r="E187" s="1"/>
      <c r="F187" s="264" t="s">
        <v>424</v>
      </c>
      <c r="G187" s="265"/>
      <c r="H187" s="265"/>
      <c r="I187" s="265"/>
      <c r="J187" s="266"/>
    </row>
    <row r="188" spans="2:10" ht="36.75" customHeight="1">
      <c r="B188" s="1" t="s">
        <v>15</v>
      </c>
      <c r="C188" s="1"/>
      <c r="D188" s="1"/>
      <c r="E188" s="1"/>
      <c r="F188" s="264" t="s">
        <v>433</v>
      </c>
      <c r="G188" s="265"/>
      <c r="H188" s="265"/>
      <c r="I188" s="265"/>
      <c r="J188" s="266"/>
    </row>
    <row r="189" spans="2:10" ht="13.5">
      <c r="B189" s="1" t="s">
        <v>16</v>
      </c>
      <c r="C189" s="1"/>
      <c r="D189" s="1"/>
      <c r="E189" s="1"/>
      <c r="F189" s="234"/>
      <c r="G189" s="255"/>
      <c r="H189" s="255"/>
      <c r="I189" s="255"/>
      <c r="J189" s="256"/>
    </row>
    <row r="190" spans="2:10" ht="13.5">
      <c r="B190" s="1"/>
      <c r="C190" s="1"/>
      <c r="D190" s="1"/>
      <c r="E190" s="1"/>
      <c r="F190" s="234"/>
      <c r="G190" s="255"/>
      <c r="H190" s="255"/>
      <c r="I190" s="255"/>
      <c r="J190" s="256"/>
    </row>
    <row r="191" spans="2:10" ht="13.5">
      <c r="B191" s="1" t="s">
        <v>17</v>
      </c>
      <c r="C191" s="4">
        <f aca="true" t="shared" si="3" ref="C191:H191">COUNTA(C173:C189)</f>
        <v>0</v>
      </c>
      <c r="D191" s="4">
        <f t="shared" si="3"/>
        <v>0</v>
      </c>
      <c r="E191" s="4">
        <f t="shared" si="3"/>
        <v>0</v>
      </c>
      <c r="F191" s="304">
        <f t="shared" si="3"/>
        <v>8</v>
      </c>
      <c r="G191" s="290">
        <f t="shared" si="3"/>
        <v>0</v>
      </c>
      <c r="H191" s="290">
        <f t="shared" si="3"/>
        <v>0</v>
      </c>
      <c r="I191" s="255"/>
      <c r="J191" s="256"/>
    </row>
    <row r="203" spans="2:5" ht="13.5">
      <c r="B203" s="257" t="s">
        <v>233</v>
      </c>
      <c r="C203" s="257"/>
      <c r="D203" s="257"/>
      <c r="E203" s="257"/>
    </row>
    <row r="204" spans="2:7" ht="13.5">
      <c r="B204" s="1"/>
      <c r="C204" s="17" t="s">
        <v>228</v>
      </c>
      <c r="D204" s="37" t="s">
        <v>229</v>
      </c>
      <c r="E204" s="37" t="s">
        <v>230</v>
      </c>
      <c r="F204" s="43" t="s">
        <v>231</v>
      </c>
      <c r="G204" s="21" t="s">
        <v>232</v>
      </c>
    </row>
    <row r="205" spans="2:7" ht="13.5">
      <c r="B205" s="1" t="s">
        <v>0</v>
      </c>
      <c r="C205" s="6">
        <v>0</v>
      </c>
      <c r="D205" s="8">
        <v>0</v>
      </c>
      <c r="E205" s="8">
        <v>0</v>
      </c>
      <c r="F205" s="7">
        <f>+D205+C205</f>
        <v>0</v>
      </c>
      <c r="G205" s="5">
        <f>+F205/'１．被保険者数'!F8</f>
        <v>0</v>
      </c>
    </row>
    <row r="206" spans="2:7" ht="13.5">
      <c r="B206" s="1" t="s">
        <v>1</v>
      </c>
      <c r="C206" s="6">
        <v>0</v>
      </c>
      <c r="D206" s="8">
        <v>0</v>
      </c>
      <c r="E206" s="8">
        <v>0</v>
      </c>
      <c r="F206" s="7">
        <f aca="true" t="shared" si="4" ref="F206:F221">+D206+C206</f>
        <v>0</v>
      </c>
      <c r="G206" s="5">
        <f>+F206/'１．被保険者数'!F9</f>
        <v>0</v>
      </c>
    </row>
    <row r="207" spans="2:7" ht="13.5">
      <c r="B207" s="1" t="s">
        <v>2</v>
      </c>
      <c r="C207" s="6">
        <v>0</v>
      </c>
      <c r="D207" s="8">
        <v>0</v>
      </c>
      <c r="E207" s="8">
        <v>0</v>
      </c>
      <c r="F207" s="7">
        <f t="shared" si="4"/>
        <v>0</v>
      </c>
      <c r="G207" s="5">
        <f>+F207/'１．被保険者数'!F10</f>
        <v>0</v>
      </c>
    </row>
    <row r="208" spans="2:7" ht="13.5">
      <c r="B208" s="1" t="s">
        <v>3</v>
      </c>
      <c r="C208" s="6">
        <v>0</v>
      </c>
      <c r="D208" s="8">
        <v>0</v>
      </c>
      <c r="E208" s="8">
        <v>0</v>
      </c>
      <c r="F208" s="7">
        <f t="shared" si="4"/>
        <v>0</v>
      </c>
      <c r="G208" s="5">
        <f>+F208/'１．被保険者数'!F11</f>
        <v>0</v>
      </c>
    </row>
    <row r="209" spans="2:7" ht="13.5">
      <c r="B209" s="1" t="s">
        <v>4</v>
      </c>
      <c r="C209" s="6">
        <v>0</v>
      </c>
      <c r="D209" s="8">
        <v>0</v>
      </c>
      <c r="E209" s="8">
        <v>0</v>
      </c>
      <c r="F209" s="7">
        <f t="shared" si="4"/>
        <v>0</v>
      </c>
      <c r="G209" s="5">
        <f>+F209/'１．被保険者数'!F12</f>
        <v>0</v>
      </c>
    </row>
    <row r="210" spans="2:7" ht="13.5">
      <c r="B210" s="1" t="s">
        <v>5</v>
      </c>
      <c r="C210" s="6"/>
      <c r="D210" s="8"/>
      <c r="E210" s="8"/>
      <c r="F210" s="7">
        <f t="shared" si="4"/>
        <v>0</v>
      </c>
      <c r="G210" s="5">
        <f>+F210/'１．被保険者数'!F13</f>
        <v>0</v>
      </c>
    </row>
    <row r="211" spans="2:7" ht="13.5">
      <c r="B211" s="1" t="s">
        <v>6</v>
      </c>
      <c r="C211" s="6">
        <v>0</v>
      </c>
      <c r="D211" s="8">
        <v>0</v>
      </c>
      <c r="E211" s="8">
        <v>0</v>
      </c>
      <c r="F211" s="7">
        <f t="shared" si="4"/>
        <v>0</v>
      </c>
      <c r="G211" s="5">
        <f>+F211/'１．被保険者数'!F14</f>
        <v>0</v>
      </c>
    </row>
    <row r="212" spans="2:7" ht="13.5">
      <c r="B212" s="1" t="s">
        <v>7</v>
      </c>
      <c r="C212" s="6">
        <v>0</v>
      </c>
      <c r="D212" s="8">
        <v>0</v>
      </c>
      <c r="E212" s="8"/>
      <c r="F212" s="7">
        <f t="shared" si="4"/>
        <v>0</v>
      </c>
      <c r="G212" s="5">
        <f>+F212/'１．被保険者数'!F15</f>
        <v>0</v>
      </c>
    </row>
    <row r="213" spans="2:7" ht="13.5">
      <c r="B213" s="1" t="s">
        <v>8</v>
      </c>
      <c r="C213" s="6">
        <v>0</v>
      </c>
      <c r="D213" s="8">
        <v>0</v>
      </c>
      <c r="E213" s="8">
        <v>0</v>
      </c>
      <c r="F213" s="7">
        <f t="shared" si="4"/>
        <v>0</v>
      </c>
      <c r="G213" s="5">
        <f>+F213/'１．被保険者数'!F16</f>
        <v>0</v>
      </c>
    </row>
    <row r="214" spans="2:7" ht="13.5">
      <c r="B214" s="1" t="s">
        <v>9</v>
      </c>
      <c r="C214" s="6">
        <v>0</v>
      </c>
      <c r="D214" s="8">
        <v>0</v>
      </c>
      <c r="E214" s="8">
        <v>0</v>
      </c>
      <c r="F214" s="7">
        <f t="shared" si="4"/>
        <v>0</v>
      </c>
      <c r="G214" s="5">
        <f>+F214/'１．被保険者数'!F17</f>
        <v>0</v>
      </c>
    </row>
    <row r="215" spans="2:7" ht="13.5">
      <c r="B215" s="1" t="s">
        <v>10</v>
      </c>
      <c r="C215" s="6"/>
      <c r="D215" s="8"/>
      <c r="E215" s="8"/>
      <c r="F215" s="7">
        <f t="shared" si="4"/>
        <v>0</v>
      </c>
      <c r="G215" s="5">
        <f>+F215/'１．被保険者数'!F18</f>
        <v>0</v>
      </c>
    </row>
    <row r="216" spans="2:7" ht="13.5">
      <c r="B216" s="1" t="s">
        <v>11</v>
      </c>
      <c r="C216" s="6">
        <v>1</v>
      </c>
      <c r="D216" s="8">
        <v>0</v>
      </c>
      <c r="E216" s="8">
        <v>539000</v>
      </c>
      <c r="F216" s="7">
        <f t="shared" si="4"/>
        <v>1</v>
      </c>
      <c r="G216" s="5">
        <f>+F216/'１．被保険者数'!F19</f>
        <v>0.00011844131232974062</v>
      </c>
    </row>
    <row r="217" spans="2:7" ht="13.5">
      <c r="B217" s="1" t="s">
        <v>12</v>
      </c>
      <c r="C217" s="6"/>
      <c r="D217" s="8"/>
      <c r="E217" s="8"/>
      <c r="F217" s="7">
        <f t="shared" si="4"/>
        <v>0</v>
      </c>
      <c r="G217" s="5">
        <f>+F217/'１．被保険者数'!F20</f>
        <v>0</v>
      </c>
    </row>
    <row r="218" spans="2:7" ht="13.5">
      <c r="B218" s="1" t="s">
        <v>13</v>
      </c>
      <c r="C218" s="6"/>
      <c r="D218" s="8"/>
      <c r="E218" s="8"/>
      <c r="F218" s="7">
        <f t="shared" si="4"/>
        <v>0</v>
      </c>
      <c r="G218" s="5">
        <f>+F218/'１．被保険者数'!F21</f>
        <v>0</v>
      </c>
    </row>
    <row r="219" spans="2:7" ht="13.5">
      <c r="B219" s="1" t="s">
        <v>14</v>
      </c>
      <c r="C219" s="6">
        <v>0</v>
      </c>
      <c r="D219" s="8">
        <v>0</v>
      </c>
      <c r="E219" s="8">
        <v>0</v>
      </c>
      <c r="F219" s="7">
        <f t="shared" si="4"/>
        <v>0</v>
      </c>
      <c r="G219" s="5">
        <f>+F219/'１．被保険者数'!F22</f>
        <v>0</v>
      </c>
    </row>
    <row r="220" spans="2:7" ht="13.5">
      <c r="B220" s="1" t="s">
        <v>15</v>
      </c>
      <c r="C220" s="6"/>
      <c r="D220" s="8"/>
      <c r="E220" s="8"/>
      <c r="F220" s="7">
        <f t="shared" si="4"/>
        <v>0</v>
      </c>
      <c r="G220" s="5">
        <f>+F220/'１．被保険者数'!F23</f>
        <v>0</v>
      </c>
    </row>
    <row r="221" spans="2:7" ht="13.5">
      <c r="B221" s="1" t="s">
        <v>16</v>
      </c>
      <c r="C221" s="6"/>
      <c r="D221" s="8"/>
      <c r="E221" s="8"/>
      <c r="F221" s="7">
        <f t="shared" si="4"/>
        <v>0</v>
      </c>
      <c r="G221" s="5">
        <f>+F221/'１．被保険者数'!F24</f>
        <v>0</v>
      </c>
    </row>
    <row r="222" spans="2:7" ht="13.5">
      <c r="B222" s="1"/>
      <c r="C222" s="6"/>
      <c r="D222" s="8"/>
      <c r="E222" s="8"/>
      <c r="F222" s="7"/>
      <c r="G222" s="5"/>
    </row>
    <row r="223" spans="2:7" ht="13.5">
      <c r="B223" s="1" t="s">
        <v>58</v>
      </c>
      <c r="C223" s="6">
        <f>SUM(C205:C221)</f>
        <v>1</v>
      </c>
      <c r="D223" s="8">
        <f>SUM(D205:D221)</f>
        <v>0</v>
      </c>
      <c r="E223" s="8">
        <f>SUM(E205:E221)</f>
        <v>539000</v>
      </c>
      <c r="F223" s="7">
        <f>SUM(F205:F221)</f>
        <v>1</v>
      </c>
      <c r="G223" s="5">
        <f>+F223/'１．被保険者数'!F26</f>
        <v>1.0458938208593064E-05</v>
      </c>
    </row>
    <row r="249" spans="2:5" ht="13.5">
      <c r="B249" s="232" t="s">
        <v>244</v>
      </c>
      <c r="C249" s="232"/>
      <c r="D249" s="232"/>
      <c r="E249" s="232"/>
    </row>
    <row r="251" spans="2:8" ht="13.5">
      <c r="B251" s="233"/>
      <c r="C251" s="305" t="s">
        <v>245</v>
      </c>
      <c r="D251" s="306" t="s">
        <v>246</v>
      </c>
      <c r="E251" s="307" t="s">
        <v>247</v>
      </c>
      <c r="F251" s="309" t="s">
        <v>238</v>
      </c>
      <c r="G251" s="288"/>
      <c r="H251" s="292"/>
    </row>
    <row r="252" spans="2:8" ht="13.5">
      <c r="B252" s="233"/>
      <c r="C252" s="305"/>
      <c r="D252" s="306"/>
      <c r="E252" s="308"/>
      <c r="F252" s="309"/>
      <c r="G252" s="288"/>
      <c r="H252" s="292"/>
    </row>
    <row r="253" spans="2:8" ht="13.5">
      <c r="B253" s="1" t="s">
        <v>0</v>
      </c>
      <c r="C253" s="162" t="s">
        <v>295</v>
      </c>
      <c r="D253" s="24"/>
      <c r="E253" s="117"/>
      <c r="F253" s="297" t="s">
        <v>307</v>
      </c>
      <c r="G253" s="298"/>
      <c r="H253" s="299"/>
    </row>
    <row r="254" spans="2:8" ht="13.5">
      <c r="B254" s="1" t="s">
        <v>1</v>
      </c>
      <c r="C254" s="14"/>
      <c r="D254" s="24"/>
      <c r="E254" s="117"/>
      <c r="F254" s="296"/>
      <c r="G254" s="255"/>
      <c r="H254" s="256"/>
    </row>
    <row r="255" spans="2:8" ht="13.5">
      <c r="B255" s="1" t="s">
        <v>2</v>
      </c>
      <c r="C255" s="14"/>
      <c r="D255" s="24"/>
      <c r="E255" s="117"/>
      <c r="F255" s="296"/>
      <c r="G255" s="255"/>
      <c r="H255" s="256"/>
    </row>
    <row r="256" spans="2:8" ht="13.5">
      <c r="B256" s="1" t="s">
        <v>3</v>
      </c>
      <c r="C256" s="14" t="s">
        <v>295</v>
      </c>
      <c r="D256" s="24"/>
      <c r="E256" s="117"/>
      <c r="F256" s="296"/>
      <c r="G256" s="255"/>
      <c r="H256" s="256"/>
    </row>
    <row r="257" spans="2:8" ht="13.5">
      <c r="B257" s="1" t="s">
        <v>4</v>
      </c>
      <c r="C257" s="175" t="s">
        <v>295</v>
      </c>
      <c r="D257" s="24"/>
      <c r="E257" s="117"/>
      <c r="F257" s="296"/>
      <c r="G257" s="255"/>
      <c r="H257" s="256"/>
    </row>
    <row r="258" spans="2:8" ht="13.5">
      <c r="B258" s="1" t="s">
        <v>5</v>
      </c>
      <c r="C258" s="14"/>
      <c r="D258" s="24"/>
      <c r="E258" s="117"/>
      <c r="F258" s="297" t="s">
        <v>480</v>
      </c>
      <c r="G258" s="298"/>
      <c r="H258" s="299"/>
    </row>
    <row r="259" spans="2:8" ht="13.5">
      <c r="B259" s="1" t="s">
        <v>6</v>
      </c>
      <c r="C259" s="14" t="s">
        <v>295</v>
      </c>
      <c r="D259" s="24"/>
      <c r="E259" s="117"/>
      <c r="F259" s="296"/>
      <c r="G259" s="255"/>
      <c r="H259" s="256"/>
    </row>
    <row r="260" spans="2:8" ht="13.5">
      <c r="B260" s="1" t="s">
        <v>7</v>
      </c>
      <c r="C260" s="14"/>
      <c r="D260" s="24"/>
      <c r="E260" s="117"/>
      <c r="F260" s="296"/>
      <c r="G260" s="255"/>
      <c r="H260" s="256"/>
    </row>
    <row r="261" spans="2:8" ht="13.5">
      <c r="B261" s="1" t="s">
        <v>8</v>
      </c>
      <c r="C261" s="14" t="s">
        <v>295</v>
      </c>
      <c r="D261" s="24"/>
      <c r="E261" s="117"/>
      <c r="F261" s="296"/>
      <c r="G261" s="255"/>
      <c r="H261" s="256"/>
    </row>
    <row r="262" spans="2:8" ht="13.5">
      <c r="B262" s="1" t="s">
        <v>9</v>
      </c>
      <c r="C262" s="14"/>
      <c r="D262" s="24" t="s">
        <v>365</v>
      </c>
      <c r="E262" s="117"/>
      <c r="F262" s="296"/>
      <c r="G262" s="255"/>
      <c r="H262" s="256"/>
    </row>
    <row r="263" spans="2:8" ht="13.5">
      <c r="B263" s="1" t="s">
        <v>10</v>
      </c>
      <c r="C263" s="14"/>
      <c r="D263" s="24"/>
      <c r="E263" s="117" t="s">
        <v>365</v>
      </c>
      <c r="F263" s="296"/>
      <c r="G263" s="255"/>
      <c r="H263" s="256"/>
    </row>
    <row r="264" spans="2:8" ht="36" customHeight="1">
      <c r="B264" s="1" t="s">
        <v>11</v>
      </c>
      <c r="C264" s="14"/>
      <c r="D264" s="24"/>
      <c r="E264" s="117"/>
      <c r="F264" s="293" t="s">
        <v>406</v>
      </c>
      <c r="G264" s="294"/>
      <c r="H264" s="295"/>
    </row>
    <row r="265" spans="2:8" ht="13.5" customHeight="1">
      <c r="B265" s="1" t="s">
        <v>12</v>
      </c>
      <c r="C265" s="14"/>
      <c r="D265" s="24" t="s">
        <v>365</v>
      </c>
      <c r="E265" s="117"/>
      <c r="F265" s="293"/>
      <c r="G265" s="294"/>
      <c r="H265" s="295"/>
    </row>
    <row r="266" spans="2:8" ht="13.5">
      <c r="B266" s="1" t="s">
        <v>13</v>
      </c>
      <c r="C266" s="14"/>
      <c r="D266" s="24" t="s">
        <v>365</v>
      </c>
      <c r="E266" s="117"/>
      <c r="F266" s="296"/>
      <c r="G266" s="255"/>
      <c r="H266" s="256"/>
    </row>
    <row r="267" spans="2:8" ht="13.5">
      <c r="B267" s="1" t="s">
        <v>14</v>
      </c>
      <c r="C267" s="14"/>
      <c r="D267" s="24"/>
      <c r="E267" s="117"/>
      <c r="F267" s="297" t="s">
        <v>425</v>
      </c>
      <c r="G267" s="298"/>
      <c r="H267" s="299"/>
    </row>
    <row r="268" spans="2:8" ht="13.5">
      <c r="B268" s="1" t="s">
        <v>15</v>
      </c>
      <c r="C268" s="162" t="s">
        <v>295</v>
      </c>
      <c r="D268" s="24"/>
      <c r="E268" s="117"/>
      <c r="F268" s="297" t="s">
        <v>434</v>
      </c>
      <c r="G268" s="298"/>
      <c r="H268" s="299"/>
    </row>
    <row r="269" spans="2:8" ht="46.5" customHeight="1">
      <c r="B269" s="1" t="s">
        <v>16</v>
      </c>
      <c r="C269" s="14"/>
      <c r="D269" s="24"/>
      <c r="E269" s="117"/>
      <c r="F269" s="300" t="s">
        <v>443</v>
      </c>
      <c r="G269" s="301"/>
      <c r="H269" s="302"/>
    </row>
    <row r="270" spans="2:8" ht="13.5">
      <c r="B270" s="1"/>
      <c r="C270" s="33"/>
      <c r="D270" s="10"/>
      <c r="E270" s="11"/>
      <c r="F270" s="303"/>
      <c r="G270" s="255"/>
      <c r="H270" s="256"/>
    </row>
    <row r="271" spans="2:8" ht="13.5">
      <c r="B271" s="1" t="s">
        <v>58</v>
      </c>
      <c r="C271" s="6">
        <f>COUNTA(C253:C269)</f>
        <v>6</v>
      </c>
      <c r="D271" s="8">
        <f>COUNTA(D253:D269)</f>
        <v>3</v>
      </c>
      <c r="E271" s="80">
        <f>COUNTA(E253:E269)</f>
        <v>1</v>
      </c>
      <c r="F271" s="289">
        <f>COUNTA(F253:F269)</f>
        <v>6</v>
      </c>
      <c r="G271" s="290"/>
      <c r="H271" s="291"/>
    </row>
    <row r="276" spans="2:5" ht="13.5">
      <c r="B276" s="232" t="s">
        <v>248</v>
      </c>
      <c r="C276" s="232"/>
      <c r="D276" s="232"/>
      <c r="E276" s="232"/>
    </row>
    <row r="278" spans="2:4" ht="13.5">
      <c r="B278" s="257" t="s">
        <v>240</v>
      </c>
      <c r="C278" s="257"/>
      <c r="D278" s="257"/>
    </row>
    <row r="279" spans="2:14" ht="13.5">
      <c r="B279" s="233"/>
      <c r="C279" s="244" t="s">
        <v>203</v>
      </c>
      <c r="D279" s="245"/>
      <c r="E279" s="245" t="s">
        <v>239</v>
      </c>
      <c r="F279" s="288"/>
      <c r="G279" s="288"/>
      <c r="H279" s="288"/>
      <c r="I279" s="292"/>
      <c r="J279" s="281" t="s">
        <v>249</v>
      </c>
      <c r="K279" s="282"/>
      <c r="L279" s="283"/>
      <c r="M279" s="287" t="s">
        <v>252</v>
      </c>
      <c r="N279" s="236"/>
    </row>
    <row r="280" spans="2:14" ht="13.5">
      <c r="B280" s="233"/>
      <c r="C280" s="17" t="s">
        <v>148</v>
      </c>
      <c r="D280" s="78" t="s">
        <v>149</v>
      </c>
      <c r="E280" s="14" t="s">
        <v>235</v>
      </c>
      <c r="F280" s="117" t="s">
        <v>236</v>
      </c>
      <c r="G280" s="24" t="s">
        <v>237</v>
      </c>
      <c r="H280" s="288" t="s">
        <v>110</v>
      </c>
      <c r="I280" s="256"/>
      <c r="J280" s="284"/>
      <c r="K280" s="285"/>
      <c r="L280" s="286"/>
      <c r="M280" s="91" t="s">
        <v>250</v>
      </c>
      <c r="N280" s="92" t="s">
        <v>251</v>
      </c>
    </row>
    <row r="281" spans="2:14" ht="13.5">
      <c r="B281" s="1" t="s">
        <v>0</v>
      </c>
      <c r="C281" s="14"/>
      <c r="D281" s="117" t="s">
        <v>295</v>
      </c>
      <c r="E281" s="14"/>
      <c r="F281" s="117"/>
      <c r="G281" s="24"/>
      <c r="H281" s="255"/>
      <c r="I281" s="256"/>
      <c r="J281" s="234"/>
      <c r="K281" s="255"/>
      <c r="L281" s="256"/>
      <c r="M281" s="81"/>
      <c r="N281" s="16"/>
    </row>
    <row r="282" spans="2:14" ht="13.5">
      <c r="B282" s="1" t="s">
        <v>1</v>
      </c>
      <c r="C282" s="14"/>
      <c r="D282" s="117" t="s">
        <v>295</v>
      </c>
      <c r="E282" s="14"/>
      <c r="F282" s="117"/>
      <c r="G282" s="24"/>
      <c r="H282" s="255"/>
      <c r="I282" s="256"/>
      <c r="J282" s="234"/>
      <c r="K282" s="255"/>
      <c r="L282" s="256"/>
      <c r="M282" s="81">
        <v>0</v>
      </c>
      <c r="N282" s="16">
        <v>0</v>
      </c>
    </row>
    <row r="283" spans="2:14" ht="13.5">
      <c r="B283" s="1" t="s">
        <v>2</v>
      </c>
      <c r="C283" s="14" t="s">
        <v>330</v>
      </c>
      <c r="D283" s="117"/>
      <c r="E283" s="14"/>
      <c r="F283" s="117"/>
      <c r="G283" s="24" t="s">
        <v>295</v>
      </c>
      <c r="H283" s="255"/>
      <c r="I283" s="256"/>
      <c r="J283" s="234"/>
      <c r="K283" s="255"/>
      <c r="L283" s="256"/>
      <c r="M283" s="81"/>
      <c r="N283" s="16"/>
    </row>
    <row r="284" spans="2:14" ht="13.5">
      <c r="B284" s="1" t="s">
        <v>3</v>
      </c>
      <c r="C284" s="14"/>
      <c r="D284" s="117" t="s">
        <v>295</v>
      </c>
      <c r="E284" s="14"/>
      <c r="F284" s="117"/>
      <c r="G284" s="24"/>
      <c r="H284" s="255"/>
      <c r="I284" s="256"/>
      <c r="J284" s="234"/>
      <c r="K284" s="255"/>
      <c r="L284" s="256"/>
      <c r="M284" s="81"/>
      <c r="N284" s="16"/>
    </row>
    <row r="285" spans="2:14" ht="13.5">
      <c r="B285" s="1" t="s">
        <v>4</v>
      </c>
      <c r="C285" s="14"/>
      <c r="D285" s="177" t="s">
        <v>295</v>
      </c>
      <c r="E285" s="14"/>
      <c r="F285" s="117"/>
      <c r="G285" s="24"/>
      <c r="H285" s="255"/>
      <c r="I285" s="256"/>
      <c r="J285" s="234"/>
      <c r="K285" s="255"/>
      <c r="L285" s="256"/>
      <c r="M285" s="81"/>
      <c r="N285" s="16"/>
    </row>
    <row r="286" spans="2:14" ht="13.5">
      <c r="B286" s="1" t="s">
        <v>5</v>
      </c>
      <c r="C286" s="14"/>
      <c r="D286" s="117" t="s">
        <v>295</v>
      </c>
      <c r="E286" s="14"/>
      <c r="F286" s="117"/>
      <c r="G286" s="24"/>
      <c r="H286" s="255"/>
      <c r="I286" s="256"/>
      <c r="J286" s="234"/>
      <c r="K286" s="255"/>
      <c r="L286" s="256"/>
      <c r="M286" s="81"/>
      <c r="N286" s="16"/>
    </row>
    <row r="287" spans="2:14" ht="13.5">
      <c r="B287" s="1" t="s">
        <v>6</v>
      </c>
      <c r="C287" s="14"/>
      <c r="D287" s="117" t="s">
        <v>295</v>
      </c>
      <c r="E287" s="14"/>
      <c r="F287" s="117"/>
      <c r="G287" s="24"/>
      <c r="H287" s="255"/>
      <c r="I287" s="256"/>
      <c r="J287" s="234"/>
      <c r="K287" s="255"/>
      <c r="L287" s="256"/>
      <c r="M287" s="81"/>
      <c r="N287" s="16"/>
    </row>
    <row r="288" spans="2:14" ht="13.5">
      <c r="B288" s="1" t="s">
        <v>7</v>
      </c>
      <c r="C288" s="14"/>
      <c r="D288" s="117"/>
      <c r="E288" s="14"/>
      <c r="F288" s="117"/>
      <c r="G288" s="24"/>
      <c r="H288" s="255"/>
      <c r="I288" s="256"/>
      <c r="J288" s="234"/>
      <c r="K288" s="255"/>
      <c r="L288" s="256"/>
      <c r="M288" s="81"/>
      <c r="N288" s="16"/>
    </row>
    <row r="289" spans="2:14" ht="13.5">
      <c r="B289" s="1" t="s">
        <v>8</v>
      </c>
      <c r="C289" s="14"/>
      <c r="D289" s="117" t="s">
        <v>295</v>
      </c>
      <c r="E289" s="14"/>
      <c r="F289" s="117"/>
      <c r="G289" s="24"/>
      <c r="H289" s="255"/>
      <c r="I289" s="256"/>
      <c r="J289" s="234"/>
      <c r="K289" s="255"/>
      <c r="L289" s="256"/>
      <c r="M289" s="81"/>
      <c r="N289" s="16"/>
    </row>
    <row r="290" spans="2:14" ht="13.5">
      <c r="B290" s="1" t="s">
        <v>9</v>
      </c>
      <c r="C290" s="14"/>
      <c r="D290" s="117" t="s">
        <v>295</v>
      </c>
      <c r="E290" s="14"/>
      <c r="F290" s="117"/>
      <c r="G290" s="24"/>
      <c r="H290" s="255"/>
      <c r="I290" s="256"/>
      <c r="J290" s="234"/>
      <c r="K290" s="255"/>
      <c r="L290" s="256"/>
      <c r="M290" s="81"/>
      <c r="N290" s="16"/>
    </row>
    <row r="291" spans="2:14" ht="13.5">
      <c r="B291" s="1" t="s">
        <v>10</v>
      </c>
      <c r="C291" s="14"/>
      <c r="D291" s="117" t="s">
        <v>295</v>
      </c>
      <c r="E291" s="14"/>
      <c r="F291" s="117"/>
      <c r="G291" s="24"/>
      <c r="H291" s="255"/>
      <c r="I291" s="256"/>
      <c r="J291" s="234"/>
      <c r="K291" s="255"/>
      <c r="L291" s="256"/>
      <c r="M291" s="81"/>
      <c r="N291" s="16"/>
    </row>
    <row r="292" spans="2:14" ht="13.5">
      <c r="B292" s="1" t="s">
        <v>11</v>
      </c>
      <c r="C292" s="14"/>
      <c r="D292" s="117" t="s">
        <v>295</v>
      </c>
      <c r="E292" s="14"/>
      <c r="F292" s="117"/>
      <c r="G292" s="24"/>
      <c r="H292" s="255"/>
      <c r="I292" s="256"/>
      <c r="J292" s="234"/>
      <c r="K292" s="255"/>
      <c r="L292" s="256"/>
      <c r="M292" s="81"/>
      <c r="N292" s="16"/>
    </row>
    <row r="293" spans="2:14" ht="13.5">
      <c r="B293" s="1" t="s">
        <v>12</v>
      </c>
      <c r="C293" s="14"/>
      <c r="D293" s="117" t="s">
        <v>295</v>
      </c>
      <c r="E293" s="14"/>
      <c r="F293" s="117"/>
      <c r="G293" s="24"/>
      <c r="H293" s="255"/>
      <c r="I293" s="256"/>
      <c r="J293" s="234"/>
      <c r="K293" s="255"/>
      <c r="L293" s="256"/>
      <c r="M293" s="81"/>
      <c r="N293" s="16"/>
    </row>
    <row r="294" spans="2:14" ht="13.5">
      <c r="B294" s="1" t="s">
        <v>13</v>
      </c>
      <c r="C294" s="14"/>
      <c r="D294" s="117" t="s">
        <v>295</v>
      </c>
      <c r="E294" s="14"/>
      <c r="F294" s="117"/>
      <c r="G294" s="24"/>
      <c r="H294" s="255"/>
      <c r="I294" s="256"/>
      <c r="J294" s="234"/>
      <c r="K294" s="255"/>
      <c r="L294" s="256"/>
      <c r="M294" s="81"/>
      <c r="N294" s="16"/>
    </row>
    <row r="295" spans="2:14" ht="13.5">
      <c r="B295" s="1" t="s">
        <v>14</v>
      </c>
      <c r="C295" s="14"/>
      <c r="D295" s="164" t="s">
        <v>295</v>
      </c>
      <c r="E295" s="14"/>
      <c r="F295" s="117"/>
      <c r="G295" s="24"/>
      <c r="H295" s="255"/>
      <c r="I295" s="256"/>
      <c r="J295" s="234"/>
      <c r="K295" s="255"/>
      <c r="L295" s="256"/>
      <c r="M295" s="81"/>
      <c r="N295" s="16"/>
    </row>
    <row r="296" spans="2:14" ht="13.5">
      <c r="B296" s="1" t="s">
        <v>15</v>
      </c>
      <c r="C296" s="14"/>
      <c r="D296" s="164" t="s">
        <v>295</v>
      </c>
      <c r="E296" s="14"/>
      <c r="F296" s="117"/>
      <c r="G296" s="24"/>
      <c r="H296" s="255"/>
      <c r="I296" s="256"/>
      <c r="J296" s="234"/>
      <c r="K296" s="255"/>
      <c r="L296" s="256"/>
      <c r="M296" s="81"/>
      <c r="N296" s="16"/>
    </row>
    <row r="297" spans="2:14" ht="13.5">
      <c r="B297" s="1" t="s">
        <v>16</v>
      </c>
      <c r="C297" s="14"/>
      <c r="D297" s="164" t="s">
        <v>295</v>
      </c>
      <c r="E297" s="14"/>
      <c r="F297" s="117"/>
      <c r="G297" s="24"/>
      <c r="H297" s="262" t="s">
        <v>444</v>
      </c>
      <c r="I297" s="263"/>
      <c r="J297" s="234"/>
      <c r="K297" s="255"/>
      <c r="L297" s="256"/>
      <c r="M297" s="81"/>
      <c r="N297" s="16"/>
    </row>
    <row r="298" spans="2:14" ht="13.5">
      <c r="B298" s="1"/>
      <c r="C298" s="33"/>
      <c r="D298" s="11"/>
      <c r="E298" s="33"/>
      <c r="F298" s="11"/>
      <c r="G298" s="10"/>
      <c r="H298" s="255"/>
      <c r="I298" s="256"/>
      <c r="J298" s="234"/>
      <c r="K298" s="255"/>
      <c r="L298" s="256"/>
      <c r="M298" s="79"/>
      <c r="N298" s="35"/>
    </row>
    <row r="299" spans="2:14" ht="13.5">
      <c r="B299" s="1" t="s">
        <v>17</v>
      </c>
      <c r="C299" s="39">
        <f>COUNTA(C281:C297)</f>
        <v>1</v>
      </c>
      <c r="D299" s="88">
        <f aca="true" t="shared" si="5" ref="D299:J299">COUNTA(D281:D297)</f>
        <v>15</v>
      </c>
      <c r="E299" s="39">
        <f t="shared" si="5"/>
        <v>0</v>
      </c>
      <c r="F299" s="88">
        <f t="shared" si="5"/>
        <v>0</v>
      </c>
      <c r="G299" s="94">
        <f t="shared" si="5"/>
        <v>1</v>
      </c>
      <c r="H299" s="279">
        <f t="shared" si="5"/>
        <v>1</v>
      </c>
      <c r="I299" s="256"/>
      <c r="J299" s="280">
        <f t="shared" si="5"/>
        <v>0</v>
      </c>
      <c r="K299" s="255"/>
      <c r="L299" s="256"/>
      <c r="M299" s="81">
        <f>SUM(M281:M297)</f>
        <v>0</v>
      </c>
      <c r="N299" s="16">
        <f>SUM(N281:N297)</f>
        <v>0</v>
      </c>
    </row>
  </sheetData>
  <sheetProtection/>
  <mergeCells count="241">
    <mergeCell ref="H299:I299"/>
    <mergeCell ref="E279:I279"/>
    <mergeCell ref="J279:L280"/>
    <mergeCell ref="J281:L281"/>
    <mergeCell ref="J282:L282"/>
    <mergeCell ref="J283:L283"/>
    <mergeCell ref="J284:L284"/>
    <mergeCell ref="J289:L289"/>
    <mergeCell ref="J290:L290"/>
    <mergeCell ref="J299:L299"/>
    <mergeCell ref="M279:N279"/>
    <mergeCell ref="H297:I297"/>
    <mergeCell ref="J285:L285"/>
    <mergeCell ref="J286:L286"/>
    <mergeCell ref="J287:L287"/>
    <mergeCell ref="J288:L288"/>
    <mergeCell ref="H280:I280"/>
    <mergeCell ref="H281:I281"/>
    <mergeCell ref="H282:I282"/>
    <mergeCell ref="H283:I283"/>
    <mergeCell ref="H291:I291"/>
    <mergeCell ref="H292:I292"/>
    <mergeCell ref="J297:L297"/>
    <mergeCell ref="H284:I284"/>
    <mergeCell ref="H285:I285"/>
    <mergeCell ref="H286:I286"/>
    <mergeCell ref="J291:L291"/>
    <mergeCell ref="J298:L298"/>
    <mergeCell ref="J293:L293"/>
    <mergeCell ref="J294:L294"/>
    <mergeCell ref="J295:L295"/>
    <mergeCell ref="J296:L296"/>
    <mergeCell ref="J292:L292"/>
    <mergeCell ref="F98:H98"/>
    <mergeCell ref="H298:I298"/>
    <mergeCell ref="H287:I287"/>
    <mergeCell ref="H288:I288"/>
    <mergeCell ref="H289:I289"/>
    <mergeCell ref="H290:I290"/>
    <mergeCell ref="H293:I293"/>
    <mergeCell ref="H294:I294"/>
    <mergeCell ref="H295:I295"/>
    <mergeCell ref="H296:I296"/>
    <mergeCell ref="B279:B280"/>
    <mergeCell ref="C279:D279"/>
    <mergeCell ref="C171:C172"/>
    <mergeCell ref="D171:D172"/>
    <mergeCell ref="B171:B172"/>
    <mergeCell ref="I97:K97"/>
    <mergeCell ref="F99:H99"/>
    <mergeCell ref="F100:H100"/>
    <mergeCell ref="F101:H101"/>
    <mergeCell ref="F97:H97"/>
    <mergeCell ref="F102:H102"/>
    <mergeCell ref="F103:H103"/>
    <mergeCell ref="H144:L144"/>
    <mergeCell ref="H145:L145"/>
    <mergeCell ref="B276:E276"/>
    <mergeCell ref="B278:D278"/>
    <mergeCell ref="E171:E172"/>
    <mergeCell ref="B251:B252"/>
    <mergeCell ref="H147:L147"/>
    <mergeCell ref="H148:L148"/>
    <mergeCell ref="I87:K87"/>
    <mergeCell ref="I88:K88"/>
    <mergeCell ref="I89:K89"/>
    <mergeCell ref="I90:K90"/>
    <mergeCell ref="B105:E105"/>
    <mergeCell ref="I98:K98"/>
    <mergeCell ref="I99:K99"/>
    <mergeCell ref="I100:K100"/>
    <mergeCell ref="I101:K101"/>
    <mergeCell ref="I102:K102"/>
    <mergeCell ref="F91:H91"/>
    <mergeCell ref="F92:H92"/>
    <mergeCell ref="I91:K91"/>
    <mergeCell ref="F93:H93"/>
    <mergeCell ref="B130:D130"/>
    <mergeCell ref="B132:B133"/>
    <mergeCell ref="C132:D132"/>
    <mergeCell ref="H133:L133"/>
    <mergeCell ref="E132:L132"/>
    <mergeCell ref="I103:K103"/>
    <mergeCell ref="F87:H87"/>
    <mergeCell ref="F88:H88"/>
    <mergeCell ref="F89:H89"/>
    <mergeCell ref="F90:H90"/>
    <mergeCell ref="F95:H95"/>
    <mergeCell ref="I92:K92"/>
    <mergeCell ref="I93:K93"/>
    <mergeCell ref="I94:K94"/>
    <mergeCell ref="I95:K95"/>
    <mergeCell ref="F94:H94"/>
    <mergeCell ref="C85:E85"/>
    <mergeCell ref="F85:H86"/>
    <mergeCell ref="I85:K86"/>
    <mergeCell ref="B85:B86"/>
    <mergeCell ref="I96:K96"/>
    <mergeCell ref="C66:I66"/>
    <mergeCell ref="J66:O66"/>
    <mergeCell ref="C67:I67"/>
    <mergeCell ref="J67:O67"/>
    <mergeCell ref="F96:H96"/>
    <mergeCell ref="J62:O62"/>
    <mergeCell ref="B84:D84"/>
    <mergeCell ref="C63:I63"/>
    <mergeCell ref="J63:O63"/>
    <mergeCell ref="C64:I64"/>
    <mergeCell ref="J64:O64"/>
    <mergeCell ref="J57:O57"/>
    <mergeCell ref="C58:I58"/>
    <mergeCell ref="J58:O58"/>
    <mergeCell ref="C65:I65"/>
    <mergeCell ref="J65:O65"/>
    <mergeCell ref="C60:I60"/>
    <mergeCell ref="J60:O60"/>
    <mergeCell ref="C61:I61"/>
    <mergeCell ref="J61:O61"/>
    <mergeCell ref="C62:I62"/>
    <mergeCell ref="B49:D49"/>
    <mergeCell ref="C59:I59"/>
    <mergeCell ref="J59:O59"/>
    <mergeCell ref="C54:I54"/>
    <mergeCell ref="J54:O54"/>
    <mergeCell ref="C55:I55"/>
    <mergeCell ref="J55:O55"/>
    <mergeCell ref="C56:I56"/>
    <mergeCell ref="J56:O56"/>
    <mergeCell ref="C57:I57"/>
    <mergeCell ref="J31:O31"/>
    <mergeCell ref="C53:I53"/>
    <mergeCell ref="J53:O53"/>
    <mergeCell ref="J46:O46"/>
    <mergeCell ref="J47:O47"/>
    <mergeCell ref="C47:I47"/>
    <mergeCell ref="C51:I51"/>
    <mergeCell ref="J51:O51"/>
    <mergeCell ref="C52:I52"/>
    <mergeCell ref="J52:O52"/>
    <mergeCell ref="J40:O40"/>
    <mergeCell ref="J41:O41"/>
    <mergeCell ref="J42:O42"/>
    <mergeCell ref="J43:O43"/>
    <mergeCell ref="J44:O44"/>
    <mergeCell ref="J45:O45"/>
    <mergeCell ref="C36:I36"/>
    <mergeCell ref="C45:I45"/>
    <mergeCell ref="C46:I46"/>
    <mergeCell ref="J36:O36"/>
    <mergeCell ref="J37:O37"/>
    <mergeCell ref="J38:O38"/>
    <mergeCell ref="J39:O39"/>
    <mergeCell ref="C40:I40"/>
    <mergeCell ref="C43:I43"/>
    <mergeCell ref="C44:I44"/>
    <mergeCell ref="J32:O32"/>
    <mergeCell ref="J33:O33"/>
    <mergeCell ref="J34:O34"/>
    <mergeCell ref="J35:O35"/>
    <mergeCell ref="C32:I32"/>
    <mergeCell ref="C33:I33"/>
    <mergeCell ref="C34:I34"/>
    <mergeCell ref="C35:I35"/>
    <mergeCell ref="B3:E3"/>
    <mergeCell ref="B4:D4"/>
    <mergeCell ref="C6:D6"/>
    <mergeCell ref="E6:O6"/>
    <mergeCell ref="B6:B7"/>
    <mergeCell ref="C30:I30"/>
    <mergeCell ref="J30:O30"/>
    <mergeCell ref="B29:E29"/>
    <mergeCell ref="H142:L142"/>
    <mergeCell ref="H143:L143"/>
    <mergeCell ref="H146:L146"/>
    <mergeCell ref="C39:I39"/>
    <mergeCell ref="C37:I37"/>
    <mergeCell ref="C38:I38"/>
    <mergeCell ref="C42:I42"/>
    <mergeCell ref="C41:I41"/>
    <mergeCell ref="C50:I50"/>
    <mergeCell ref="J50:O50"/>
    <mergeCell ref="H150:L150"/>
    <mergeCell ref="H151:L151"/>
    <mergeCell ref="H152:L152"/>
    <mergeCell ref="C31:I31"/>
    <mergeCell ref="B131:D131"/>
    <mergeCell ref="B170:D170"/>
    <mergeCell ref="H138:L138"/>
    <mergeCell ref="H139:L139"/>
    <mergeCell ref="H140:L140"/>
    <mergeCell ref="H141:L141"/>
    <mergeCell ref="B203:E203"/>
    <mergeCell ref="B249:E249"/>
    <mergeCell ref="F191:J191"/>
    <mergeCell ref="H134:L134"/>
    <mergeCell ref="H135:L135"/>
    <mergeCell ref="H136:L136"/>
    <mergeCell ref="H137:L137"/>
    <mergeCell ref="F177:J177"/>
    <mergeCell ref="F178:J178"/>
    <mergeCell ref="H149:L149"/>
    <mergeCell ref="F184:J184"/>
    <mergeCell ref="F185:J185"/>
    <mergeCell ref="F183:J183"/>
    <mergeCell ref="C251:C252"/>
    <mergeCell ref="D251:D252"/>
    <mergeCell ref="E251:E252"/>
    <mergeCell ref="F190:J190"/>
    <mergeCell ref="F251:H252"/>
    <mergeCell ref="F186:J186"/>
    <mergeCell ref="F187:J187"/>
    <mergeCell ref="F269:H269"/>
    <mergeCell ref="F258:H258"/>
    <mergeCell ref="F259:H259"/>
    <mergeCell ref="F260:H260"/>
    <mergeCell ref="F262:H262"/>
    <mergeCell ref="F263:H263"/>
    <mergeCell ref="F264:H264"/>
    <mergeCell ref="F266:H266"/>
    <mergeCell ref="F265:H265"/>
    <mergeCell ref="F261:H261"/>
    <mergeCell ref="F253:H253"/>
    <mergeCell ref="F254:H254"/>
    <mergeCell ref="F255:H255"/>
    <mergeCell ref="F256:H256"/>
    <mergeCell ref="F257:H257"/>
    <mergeCell ref="F180:J180"/>
    <mergeCell ref="F181:J181"/>
    <mergeCell ref="F182:J182"/>
    <mergeCell ref="F188:J188"/>
    <mergeCell ref="F189:J189"/>
    <mergeCell ref="F271:H271"/>
    <mergeCell ref="F267:H267"/>
    <mergeCell ref="F268:H268"/>
    <mergeCell ref="F270:H270"/>
    <mergeCell ref="F171:J172"/>
    <mergeCell ref="F173:J173"/>
    <mergeCell ref="F174:J174"/>
    <mergeCell ref="F175:J175"/>
    <mergeCell ref="F176:J176"/>
    <mergeCell ref="F179:J179"/>
  </mergeCells>
  <printOptions/>
  <pageMargins left="0.7" right="0.7" top="0.75" bottom="0.75" header="0.3" footer="0.3"/>
  <pageSetup fitToHeight="0"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B3:P207"/>
  <sheetViews>
    <sheetView zoomScalePageLayoutView="0" workbookViewId="0" topLeftCell="A1">
      <selection activeCell="A1" sqref="A1:P207"/>
    </sheetView>
  </sheetViews>
  <sheetFormatPr defaultColWidth="9.140625" defaultRowHeight="15"/>
  <sheetData>
    <row r="3" spans="2:3" ht="15">
      <c r="B3" s="232" t="s">
        <v>253</v>
      </c>
      <c r="C3" s="232"/>
    </row>
    <row r="4" spans="2:6" ht="15">
      <c r="B4" s="232" t="s">
        <v>254</v>
      </c>
      <c r="C4" s="232"/>
      <c r="D4" s="232"/>
      <c r="E4" s="232"/>
      <c r="F4" s="232"/>
    </row>
    <row r="6" spans="2:4" ht="15">
      <c r="B6" s="1"/>
      <c r="C6" s="244" t="s">
        <v>255</v>
      </c>
      <c r="D6" s="244"/>
    </row>
    <row r="7" spans="2:4" ht="15">
      <c r="B7" s="1" t="s">
        <v>0</v>
      </c>
      <c r="C7" s="278">
        <v>1175880000</v>
      </c>
      <c r="D7" s="278"/>
    </row>
    <row r="8" spans="2:4" ht="15">
      <c r="B8" s="1" t="s">
        <v>1</v>
      </c>
      <c r="C8" s="278">
        <v>179263000</v>
      </c>
      <c r="D8" s="278"/>
    </row>
    <row r="9" spans="2:4" ht="15">
      <c r="B9" s="1" t="s">
        <v>2</v>
      </c>
      <c r="C9" s="278">
        <v>491505000</v>
      </c>
      <c r="D9" s="278"/>
    </row>
    <row r="10" spans="2:4" ht="15">
      <c r="B10" s="1" t="s">
        <v>3</v>
      </c>
      <c r="C10" s="278">
        <v>39411000</v>
      </c>
      <c r="D10" s="278"/>
    </row>
    <row r="11" spans="2:4" ht="15">
      <c r="B11" s="1" t="s">
        <v>4</v>
      </c>
      <c r="C11" s="278">
        <v>139148000</v>
      </c>
      <c r="D11" s="278"/>
    </row>
    <row r="12" spans="2:4" ht="15">
      <c r="B12" s="1" t="s">
        <v>5</v>
      </c>
      <c r="C12" s="278">
        <v>63093000</v>
      </c>
      <c r="D12" s="278"/>
    </row>
    <row r="13" spans="2:4" ht="15">
      <c r="B13" s="1" t="s">
        <v>6</v>
      </c>
      <c r="C13" s="278">
        <v>139233000</v>
      </c>
      <c r="D13" s="278"/>
    </row>
    <row r="14" spans="2:4" ht="15">
      <c r="B14" s="1" t="s">
        <v>7</v>
      </c>
      <c r="C14" s="278">
        <v>120677000</v>
      </c>
      <c r="D14" s="278"/>
    </row>
    <row r="15" spans="2:4" ht="15">
      <c r="B15" s="1" t="s">
        <v>8</v>
      </c>
      <c r="C15" s="278">
        <v>34295000</v>
      </c>
      <c r="D15" s="278"/>
    </row>
    <row r="16" spans="2:4" ht="15">
      <c r="B16" s="1" t="s">
        <v>9</v>
      </c>
      <c r="C16" s="278">
        <v>89484000</v>
      </c>
      <c r="D16" s="278"/>
    </row>
    <row r="17" spans="2:4" ht="15">
      <c r="B17" s="1" t="s">
        <v>10</v>
      </c>
      <c r="C17" s="278">
        <v>578000</v>
      </c>
      <c r="D17" s="278"/>
    </row>
    <row r="18" spans="2:4" ht="15">
      <c r="B18" s="1" t="s">
        <v>11</v>
      </c>
      <c r="C18" s="278">
        <v>2858000</v>
      </c>
      <c r="D18" s="278"/>
    </row>
    <row r="19" spans="2:4" ht="15">
      <c r="B19" s="1" t="s">
        <v>12</v>
      </c>
      <c r="C19" s="278">
        <v>88967000</v>
      </c>
      <c r="D19" s="278"/>
    </row>
    <row r="20" spans="2:4" ht="15">
      <c r="B20" s="1" t="s">
        <v>13</v>
      </c>
      <c r="C20" s="278">
        <v>595000</v>
      </c>
      <c r="D20" s="278"/>
    </row>
    <row r="21" spans="2:4" ht="15">
      <c r="B21" s="1" t="s">
        <v>14</v>
      </c>
      <c r="C21" s="278">
        <v>12781000</v>
      </c>
      <c r="D21" s="278"/>
    </row>
    <row r="22" spans="2:4" ht="15">
      <c r="B22" s="1" t="s">
        <v>15</v>
      </c>
      <c r="C22" s="278">
        <v>0</v>
      </c>
      <c r="D22" s="278"/>
    </row>
    <row r="23" spans="2:4" ht="15">
      <c r="B23" s="1" t="s">
        <v>16</v>
      </c>
      <c r="C23" s="278">
        <v>29008</v>
      </c>
      <c r="D23" s="278"/>
    </row>
    <row r="24" spans="2:4" ht="15">
      <c r="B24" s="1"/>
      <c r="C24" s="278"/>
      <c r="D24" s="278"/>
    </row>
    <row r="25" spans="2:4" ht="15">
      <c r="B25" s="1" t="s">
        <v>17</v>
      </c>
      <c r="C25" s="278">
        <f>SUM(C7:D23)</f>
        <v>2577797008</v>
      </c>
      <c r="D25" s="278"/>
    </row>
    <row r="26" spans="2:4" ht="15">
      <c r="B26" s="19"/>
      <c r="C26" s="105"/>
      <c r="D26" s="105"/>
    </row>
    <row r="27" spans="2:4" ht="15">
      <c r="B27" s="19"/>
      <c r="C27" s="105"/>
      <c r="D27" s="105"/>
    </row>
    <row r="28" spans="2:4" ht="15">
      <c r="B28" s="19"/>
      <c r="C28" s="105"/>
      <c r="D28" s="105"/>
    </row>
    <row r="30" spans="2:6" ht="15">
      <c r="B30" s="232" t="s">
        <v>256</v>
      </c>
      <c r="C30" s="232"/>
      <c r="D30" s="232"/>
      <c r="E30" s="232"/>
      <c r="F30" s="232"/>
    </row>
    <row r="32" spans="2:16" ht="15">
      <c r="B32" s="233"/>
      <c r="C32" s="244" t="s">
        <v>259</v>
      </c>
      <c r="D32" s="244"/>
      <c r="E32" s="244" t="s">
        <v>260</v>
      </c>
      <c r="F32" s="244"/>
      <c r="G32" s="244" t="s">
        <v>32</v>
      </c>
      <c r="H32" s="244"/>
      <c r="I32" s="244" t="s">
        <v>33</v>
      </c>
      <c r="J32" s="244"/>
      <c r="K32" s="244" t="s">
        <v>34</v>
      </c>
      <c r="L32" s="244"/>
      <c r="M32" s="244" t="s">
        <v>35</v>
      </c>
      <c r="N32" s="244"/>
      <c r="O32" s="244" t="s">
        <v>36</v>
      </c>
      <c r="P32" s="244"/>
    </row>
    <row r="33" spans="2:16" ht="15">
      <c r="B33" s="233"/>
      <c r="C33" s="3" t="s">
        <v>257</v>
      </c>
      <c r="D33" s="3" t="s">
        <v>258</v>
      </c>
      <c r="E33" s="3" t="s">
        <v>257</v>
      </c>
      <c r="F33" s="3" t="s">
        <v>258</v>
      </c>
      <c r="G33" s="3" t="s">
        <v>257</v>
      </c>
      <c r="H33" s="3" t="s">
        <v>258</v>
      </c>
      <c r="I33" s="3" t="s">
        <v>257</v>
      </c>
      <c r="J33" s="3" t="s">
        <v>258</v>
      </c>
      <c r="K33" s="3" t="s">
        <v>257</v>
      </c>
      <c r="L33" s="3" t="s">
        <v>258</v>
      </c>
      <c r="M33" s="3" t="s">
        <v>257</v>
      </c>
      <c r="N33" s="3" t="s">
        <v>258</v>
      </c>
      <c r="O33" s="3" t="s">
        <v>257</v>
      </c>
      <c r="P33" s="3" t="s">
        <v>258</v>
      </c>
    </row>
    <row r="34" spans="2:16" ht="15">
      <c r="B34" s="1" t="s">
        <v>0</v>
      </c>
      <c r="C34" s="30">
        <v>10000</v>
      </c>
      <c r="D34" s="30">
        <v>18558231</v>
      </c>
      <c r="E34" s="30">
        <v>21000</v>
      </c>
      <c r="F34" s="30">
        <f aca="true" t="shared" si="0" ref="F34:F50">+D34+E34</f>
        <v>18579231</v>
      </c>
      <c r="G34" s="30">
        <v>23000</v>
      </c>
      <c r="H34" s="30">
        <v>18602231</v>
      </c>
      <c r="I34" s="30">
        <v>22000</v>
      </c>
      <c r="J34" s="30">
        <v>18624231</v>
      </c>
      <c r="K34" s="30">
        <v>19770</v>
      </c>
      <c r="L34" s="30">
        <v>18644001</v>
      </c>
      <c r="M34" s="30">
        <v>9736</v>
      </c>
      <c r="N34" s="30">
        <v>18653737</v>
      </c>
      <c r="O34" s="30">
        <v>6086</v>
      </c>
      <c r="P34" s="30">
        <v>18659823</v>
      </c>
    </row>
    <row r="35" spans="2:16" ht="15">
      <c r="B35" s="1" t="s">
        <v>1</v>
      </c>
      <c r="C35" s="30"/>
      <c r="D35" s="30">
        <v>0</v>
      </c>
      <c r="E35" s="30">
        <v>80000000</v>
      </c>
      <c r="F35" s="30">
        <f t="shared" si="0"/>
        <v>80000000</v>
      </c>
      <c r="G35" s="30">
        <v>160184000</v>
      </c>
      <c r="H35" s="30">
        <f>+F35+G35</f>
        <v>240184000</v>
      </c>
      <c r="I35" s="30">
        <v>548000</v>
      </c>
      <c r="J35" s="30">
        <f>+H35+I35</f>
        <v>240732000</v>
      </c>
      <c r="K35" s="30">
        <v>-49444000</v>
      </c>
      <c r="L35" s="30">
        <f>+J35+K35</f>
        <v>191288000</v>
      </c>
      <c r="M35" s="30">
        <v>40165000</v>
      </c>
      <c r="N35" s="30">
        <f>+L35+M35</f>
        <v>231453000</v>
      </c>
      <c r="O35" s="30">
        <v>76934000</v>
      </c>
      <c r="P35" s="30">
        <f>+N35+O35</f>
        <v>308387000</v>
      </c>
    </row>
    <row r="36" spans="2:16" ht="15">
      <c r="B36" s="1" t="s">
        <v>2</v>
      </c>
      <c r="C36" s="30"/>
      <c r="D36" s="30">
        <v>92784</v>
      </c>
      <c r="E36" s="30">
        <v>20</v>
      </c>
      <c r="F36" s="30">
        <f t="shared" si="0"/>
        <v>92804</v>
      </c>
      <c r="G36" s="30">
        <v>21</v>
      </c>
      <c r="H36" s="30">
        <v>92825</v>
      </c>
      <c r="I36" s="30">
        <v>22</v>
      </c>
      <c r="J36" s="30">
        <v>92847</v>
      </c>
      <c r="K36" s="30">
        <v>22</v>
      </c>
      <c r="L36" s="30">
        <v>92869</v>
      </c>
      <c r="M36" s="30">
        <v>18</v>
      </c>
      <c r="N36" s="30">
        <v>92887</v>
      </c>
      <c r="O36" s="30">
        <v>32000018</v>
      </c>
      <c r="P36" s="30">
        <v>32092905</v>
      </c>
    </row>
    <row r="37" spans="2:16" ht="15">
      <c r="B37" s="1" t="s">
        <v>3</v>
      </c>
      <c r="C37" s="30">
        <v>107000</v>
      </c>
      <c r="D37" s="30">
        <v>56530000</v>
      </c>
      <c r="E37" s="30">
        <v>133000</v>
      </c>
      <c r="F37" s="30">
        <f t="shared" si="0"/>
        <v>56663000</v>
      </c>
      <c r="G37" s="30">
        <v>114000</v>
      </c>
      <c r="H37" s="30">
        <v>56777000</v>
      </c>
      <c r="I37" s="30">
        <v>105000</v>
      </c>
      <c r="J37" s="30">
        <v>56882000</v>
      </c>
      <c r="K37" s="30">
        <v>102000</v>
      </c>
      <c r="L37" s="30">
        <v>56984000</v>
      </c>
      <c r="M37" s="30">
        <v>40000</v>
      </c>
      <c r="N37" s="30">
        <v>57024000</v>
      </c>
      <c r="O37" s="30">
        <v>39000</v>
      </c>
      <c r="P37" s="30">
        <v>57063000</v>
      </c>
    </row>
    <row r="38" spans="2:16" ht="15">
      <c r="B38" s="1" t="s">
        <v>4</v>
      </c>
      <c r="C38" s="30">
        <v>-110111609</v>
      </c>
      <c r="D38" s="30">
        <v>10094278</v>
      </c>
      <c r="E38" s="30">
        <v>43799000</v>
      </c>
      <c r="F38" s="30">
        <f t="shared" si="0"/>
        <v>53893278</v>
      </c>
      <c r="G38" s="30">
        <v>64701</v>
      </c>
      <c r="H38" s="30">
        <f>+F38+G38</f>
        <v>53957979</v>
      </c>
      <c r="I38" s="30">
        <v>88786</v>
      </c>
      <c r="J38" s="30">
        <f>+H38+I38</f>
        <v>54046765</v>
      </c>
      <c r="K38" s="30">
        <v>45876000</v>
      </c>
      <c r="L38" s="30">
        <f>+J38+K38</f>
        <v>99922765</v>
      </c>
      <c r="M38" s="30">
        <v>107226</v>
      </c>
      <c r="N38" s="30">
        <f>+L38+M38</f>
        <v>100029991</v>
      </c>
      <c r="O38" s="30">
        <v>185460014</v>
      </c>
      <c r="P38" s="30">
        <f>+N38+O38</f>
        <v>285490005</v>
      </c>
    </row>
    <row r="39" spans="2:16" ht="15">
      <c r="B39" s="1" t="s">
        <v>5</v>
      </c>
      <c r="C39" s="30">
        <v>138642</v>
      </c>
      <c r="D39" s="30">
        <v>146700862</v>
      </c>
      <c r="E39" s="30">
        <v>-64357509</v>
      </c>
      <c r="F39" s="30">
        <f t="shared" si="0"/>
        <v>82343353</v>
      </c>
      <c r="G39" s="30">
        <v>-19934415</v>
      </c>
      <c r="H39" s="30">
        <v>62408938</v>
      </c>
      <c r="I39" s="30">
        <v>-27800247</v>
      </c>
      <c r="J39" s="30">
        <v>34608691</v>
      </c>
      <c r="K39" s="30">
        <v>30495</v>
      </c>
      <c r="L39" s="30">
        <v>34639188</v>
      </c>
      <c r="M39" s="30">
        <v>-34608395</v>
      </c>
      <c r="N39" s="30">
        <v>30791</v>
      </c>
      <c r="O39" s="30">
        <v>0</v>
      </c>
      <c r="P39" s="30">
        <v>30791</v>
      </c>
    </row>
    <row r="40" spans="2:16" ht="15">
      <c r="B40" s="1" t="s">
        <v>6</v>
      </c>
      <c r="C40" s="30">
        <v>-39500</v>
      </c>
      <c r="D40" s="30">
        <v>55530</v>
      </c>
      <c r="E40" s="30">
        <v>-27400</v>
      </c>
      <c r="F40" s="30">
        <f t="shared" si="0"/>
        <v>28130</v>
      </c>
      <c r="G40" s="30">
        <v>150</v>
      </c>
      <c r="H40" s="30">
        <f>+F40+G40</f>
        <v>28280</v>
      </c>
      <c r="I40" s="30">
        <v>-27400</v>
      </c>
      <c r="J40" s="30">
        <f>+H40+I40</f>
        <v>880</v>
      </c>
      <c r="K40" s="30">
        <v>10</v>
      </c>
      <c r="L40" s="30">
        <f>+J40+K40</f>
        <v>890</v>
      </c>
      <c r="M40" s="30">
        <v>10</v>
      </c>
      <c r="N40" s="30">
        <f>+L40+M40</f>
        <v>900</v>
      </c>
      <c r="O40" s="30">
        <v>66300</v>
      </c>
      <c r="P40" s="30">
        <f>+N40+O40</f>
        <v>67200</v>
      </c>
    </row>
    <row r="41" spans="2:16" ht="15">
      <c r="B41" s="1" t="s">
        <v>7</v>
      </c>
      <c r="C41" s="30">
        <v>-48595883</v>
      </c>
      <c r="D41" s="30">
        <v>415595826</v>
      </c>
      <c r="E41" s="30">
        <v>-249686198</v>
      </c>
      <c r="F41" s="30">
        <f t="shared" si="0"/>
        <v>165909628</v>
      </c>
      <c r="G41" s="30">
        <v>-165689830</v>
      </c>
      <c r="H41" s="30">
        <f>+F41+G41</f>
        <v>219798</v>
      </c>
      <c r="I41" s="30">
        <v>384</v>
      </c>
      <c r="J41" s="30">
        <f>+H41+I41</f>
        <v>220182</v>
      </c>
      <c r="K41" s="30">
        <v>409</v>
      </c>
      <c r="L41" s="30">
        <f>+J41+K41</f>
        <v>220591</v>
      </c>
      <c r="M41" s="30">
        <v>412</v>
      </c>
      <c r="N41" s="30">
        <f>+L41+M41</f>
        <v>221003</v>
      </c>
      <c r="O41" s="30">
        <v>527</v>
      </c>
      <c r="P41" s="30">
        <f>+N41+O41</f>
        <v>221530</v>
      </c>
    </row>
    <row r="42" spans="2:16" ht="15">
      <c r="B42" s="1" t="s">
        <v>8</v>
      </c>
      <c r="C42" s="30">
        <v>11919843</v>
      </c>
      <c r="D42" s="30">
        <v>211107384</v>
      </c>
      <c r="E42" s="30">
        <v>-24146266</v>
      </c>
      <c r="F42" s="30">
        <f t="shared" si="0"/>
        <v>186961118</v>
      </c>
      <c r="G42" s="30">
        <v>-160084712</v>
      </c>
      <c r="H42" s="30">
        <f aca="true" t="shared" si="1" ref="H42:H50">+F42+G42</f>
        <v>26876406</v>
      </c>
      <c r="I42" s="30">
        <v>43591</v>
      </c>
      <c r="J42" s="30">
        <f aca="true" t="shared" si="2" ref="J42:J50">+H42+I42</f>
        <v>26919997</v>
      </c>
      <c r="K42" s="30">
        <v>-9229128</v>
      </c>
      <c r="L42" s="30">
        <f aca="true" t="shared" si="3" ref="L42:L50">+J42+K42</f>
        <v>17690869</v>
      </c>
      <c r="M42" s="30">
        <v>-17690869</v>
      </c>
      <c r="N42" s="30">
        <f aca="true" t="shared" si="4" ref="N42:N50">+L42+M42</f>
        <v>0</v>
      </c>
      <c r="O42" s="30"/>
      <c r="P42" s="30">
        <f aca="true" t="shared" si="5" ref="P42:P50">+N42+O42</f>
        <v>0</v>
      </c>
    </row>
    <row r="43" spans="2:16" ht="15">
      <c r="B43" s="1" t="s">
        <v>9</v>
      </c>
      <c r="C43" s="30">
        <v>-9963120</v>
      </c>
      <c r="D43" s="30">
        <v>233448849</v>
      </c>
      <c r="E43" s="30">
        <v>37299</v>
      </c>
      <c r="F43" s="30">
        <f t="shared" si="0"/>
        <v>233486148</v>
      </c>
      <c r="G43" s="30">
        <v>63003</v>
      </c>
      <c r="H43" s="30">
        <f t="shared" si="1"/>
        <v>233549151</v>
      </c>
      <c r="I43" s="30">
        <v>-31924531</v>
      </c>
      <c r="J43" s="30">
        <f t="shared" si="2"/>
        <v>201624620</v>
      </c>
      <c r="K43" s="30">
        <v>130516</v>
      </c>
      <c r="L43" s="30">
        <f t="shared" si="3"/>
        <v>201755136</v>
      </c>
      <c r="M43" s="30">
        <v>-3413243</v>
      </c>
      <c r="N43" s="30">
        <f t="shared" si="4"/>
        <v>198341893</v>
      </c>
      <c r="O43" s="30">
        <v>116645</v>
      </c>
      <c r="P43" s="30">
        <f t="shared" si="5"/>
        <v>198458538</v>
      </c>
    </row>
    <row r="44" spans="2:16" ht="15">
      <c r="B44" s="1" t="s">
        <v>10</v>
      </c>
      <c r="C44" s="30">
        <v>39474</v>
      </c>
      <c r="D44" s="30">
        <v>131623388</v>
      </c>
      <c r="E44" s="30">
        <v>32814</v>
      </c>
      <c r="F44" s="30">
        <f t="shared" si="0"/>
        <v>131656202</v>
      </c>
      <c r="G44" s="30">
        <v>39712</v>
      </c>
      <c r="H44" s="30">
        <f t="shared" si="1"/>
        <v>131695914</v>
      </c>
      <c r="I44" s="30">
        <v>24053</v>
      </c>
      <c r="J44" s="30">
        <f t="shared" si="2"/>
        <v>131719967</v>
      </c>
      <c r="K44" s="30">
        <v>17898</v>
      </c>
      <c r="L44" s="30">
        <f t="shared" si="3"/>
        <v>131737865</v>
      </c>
      <c r="M44" s="30">
        <v>-15158759</v>
      </c>
      <c r="N44" s="30">
        <f t="shared" si="4"/>
        <v>116579106</v>
      </c>
      <c r="O44" s="30">
        <v>23251</v>
      </c>
      <c r="P44" s="30">
        <f t="shared" si="5"/>
        <v>116602357</v>
      </c>
    </row>
    <row r="45" spans="2:16" ht="13.5">
      <c r="B45" s="1" t="s">
        <v>11</v>
      </c>
      <c r="C45" s="30">
        <v>8849</v>
      </c>
      <c r="D45" s="30">
        <v>10739115</v>
      </c>
      <c r="E45" s="30">
        <v>9102</v>
      </c>
      <c r="F45" s="30">
        <f t="shared" si="0"/>
        <v>10748217</v>
      </c>
      <c r="G45" s="30">
        <v>9185</v>
      </c>
      <c r="H45" s="30">
        <f t="shared" si="1"/>
        <v>10757402</v>
      </c>
      <c r="I45" s="30">
        <v>18825</v>
      </c>
      <c r="J45" s="30">
        <f t="shared" si="2"/>
        <v>10776227</v>
      </c>
      <c r="K45" s="30">
        <v>18910</v>
      </c>
      <c r="L45" s="30">
        <f t="shared" si="3"/>
        <v>10795137</v>
      </c>
      <c r="M45" s="30">
        <v>10255</v>
      </c>
      <c r="N45" s="30">
        <f t="shared" si="4"/>
        <v>10805392</v>
      </c>
      <c r="O45" s="30">
        <v>10236</v>
      </c>
      <c r="P45" s="30">
        <f t="shared" si="5"/>
        <v>10815628</v>
      </c>
    </row>
    <row r="46" spans="2:16" ht="13.5">
      <c r="B46" s="1" t="s">
        <v>12</v>
      </c>
      <c r="C46" s="30">
        <v>-22000</v>
      </c>
      <c r="D46" s="30">
        <v>73044000</v>
      </c>
      <c r="E46" s="30">
        <v>5059000</v>
      </c>
      <c r="F46" s="30">
        <f t="shared" si="0"/>
        <v>78103000</v>
      </c>
      <c r="G46" s="30">
        <v>13000000</v>
      </c>
      <c r="H46" s="30">
        <f t="shared" si="1"/>
        <v>91103000</v>
      </c>
      <c r="I46" s="30">
        <v>31397000</v>
      </c>
      <c r="J46" s="30">
        <f t="shared" si="2"/>
        <v>122500000</v>
      </c>
      <c r="K46" s="30">
        <v>-32902000</v>
      </c>
      <c r="L46" s="30">
        <f t="shared" si="3"/>
        <v>89598000</v>
      </c>
      <c r="M46" s="30">
        <v>-12249000</v>
      </c>
      <c r="N46" s="30">
        <f t="shared" si="4"/>
        <v>77349000</v>
      </c>
      <c r="O46" s="30">
        <v>0</v>
      </c>
      <c r="P46" s="30">
        <f t="shared" si="5"/>
        <v>77349000</v>
      </c>
    </row>
    <row r="47" spans="2:16" ht="13.5">
      <c r="B47" s="1" t="s">
        <v>13</v>
      </c>
      <c r="C47" s="30">
        <v>-85123790</v>
      </c>
      <c r="D47" s="30">
        <v>59877073</v>
      </c>
      <c r="E47" s="30">
        <v>-59483708</v>
      </c>
      <c r="F47" s="30">
        <f t="shared" si="0"/>
        <v>393365</v>
      </c>
      <c r="G47" s="30">
        <v>400</v>
      </c>
      <c r="H47" s="30">
        <f t="shared" si="1"/>
        <v>393765</v>
      </c>
      <c r="I47" s="30">
        <v>36894472</v>
      </c>
      <c r="J47" s="30">
        <f t="shared" si="2"/>
        <v>37288237</v>
      </c>
      <c r="K47" s="30">
        <v>34148671</v>
      </c>
      <c r="L47" s="30">
        <f t="shared" si="3"/>
        <v>71436908</v>
      </c>
      <c r="M47" s="30">
        <v>80763</v>
      </c>
      <c r="N47" s="30">
        <f t="shared" si="4"/>
        <v>71517671</v>
      </c>
      <c r="O47" s="30">
        <v>30615000</v>
      </c>
      <c r="P47" s="30">
        <f t="shared" si="5"/>
        <v>102132671</v>
      </c>
    </row>
    <row r="48" spans="2:16" ht="13.5">
      <c r="B48" s="1" t="s">
        <v>14</v>
      </c>
      <c r="C48" s="30">
        <v>304310</v>
      </c>
      <c r="D48" s="30">
        <v>334153989</v>
      </c>
      <c r="E48" s="30">
        <v>292679</v>
      </c>
      <c r="F48" s="30">
        <f t="shared" si="0"/>
        <v>334446668</v>
      </c>
      <c r="G48" s="30">
        <v>320905</v>
      </c>
      <c r="H48" s="30">
        <f t="shared" si="1"/>
        <v>334767573</v>
      </c>
      <c r="I48" s="30">
        <v>425499</v>
      </c>
      <c r="J48" s="30">
        <f t="shared" si="2"/>
        <v>335193072</v>
      </c>
      <c r="K48" s="30">
        <v>448974</v>
      </c>
      <c r="L48" s="30">
        <f t="shared" si="3"/>
        <v>335642046</v>
      </c>
      <c r="M48" s="30">
        <v>-24720225</v>
      </c>
      <c r="N48" s="30">
        <f t="shared" si="4"/>
        <v>310921821</v>
      </c>
      <c r="O48" s="30">
        <v>220122</v>
      </c>
      <c r="P48" s="30">
        <f t="shared" si="5"/>
        <v>311141943</v>
      </c>
    </row>
    <row r="49" spans="2:16" ht="13.5">
      <c r="B49" s="1" t="s">
        <v>15</v>
      </c>
      <c r="C49" s="30"/>
      <c r="D49" s="30">
        <v>250419000</v>
      </c>
      <c r="E49" s="30">
        <v>372000</v>
      </c>
      <c r="F49" s="30">
        <f t="shared" si="0"/>
        <v>250791000</v>
      </c>
      <c r="G49" s="30">
        <v>-3018000</v>
      </c>
      <c r="H49" s="30">
        <f t="shared" si="1"/>
        <v>247773000</v>
      </c>
      <c r="I49" s="30">
        <v>-3195000</v>
      </c>
      <c r="J49" s="30">
        <f t="shared" si="2"/>
        <v>244578000</v>
      </c>
      <c r="K49" s="30">
        <v>370000</v>
      </c>
      <c r="L49" s="30">
        <f t="shared" si="3"/>
        <v>244948000</v>
      </c>
      <c r="M49" s="30">
        <v>112000</v>
      </c>
      <c r="N49" s="30">
        <f t="shared" si="4"/>
        <v>245060000</v>
      </c>
      <c r="O49" s="30">
        <v>-275000</v>
      </c>
      <c r="P49" s="30">
        <f t="shared" si="5"/>
        <v>244785000</v>
      </c>
    </row>
    <row r="50" spans="2:16" ht="13.5">
      <c r="B50" s="1" t="s">
        <v>16</v>
      </c>
      <c r="C50" s="30">
        <v>24854</v>
      </c>
      <c r="D50" s="30">
        <v>190034653</v>
      </c>
      <c r="E50" s="30">
        <v>36197</v>
      </c>
      <c r="F50" s="30">
        <f t="shared" si="0"/>
        <v>190070850</v>
      </c>
      <c r="G50" s="30">
        <v>0</v>
      </c>
      <c r="H50" s="30">
        <f t="shared" si="1"/>
        <v>190070850</v>
      </c>
      <c r="I50" s="30">
        <v>-12983358</v>
      </c>
      <c r="J50" s="30">
        <f t="shared" si="2"/>
        <v>177087492</v>
      </c>
      <c r="K50" s="30">
        <v>-9442285</v>
      </c>
      <c r="L50" s="30">
        <f t="shared" si="3"/>
        <v>167645207</v>
      </c>
      <c r="M50" s="30">
        <v>0</v>
      </c>
      <c r="N50" s="30">
        <f t="shared" si="4"/>
        <v>167645207</v>
      </c>
      <c r="O50" s="30">
        <v>0</v>
      </c>
      <c r="P50" s="30">
        <f t="shared" si="5"/>
        <v>167645207</v>
      </c>
    </row>
    <row r="51" spans="2:16" ht="13.5">
      <c r="B51" s="1"/>
      <c r="C51" s="30"/>
      <c r="D51" s="30"/>
      <c r="E51" s="30"/>
      <c r="F51" s="30"/>
      <c r="G51" s="30"/>
      <c r="H51" s="30"/>
      <c r="I51" s="30"/>
      <c r="J51" s="30"/>
      <c r="K51" s="30"/>
      <c r="L51" s="30"/>
      <c r="M51" s="30"/>
      <c r="N51" s="30"/>
      <c r="O51" s="30"/>
      <c r="P51" s="30"/>
    </row>
    <row r="52" spans="2:16" ht="13.5">
      <c r="B52" s="1" t="s">
        <v>17</v>
      </c>
      <c r="C52" s="30">
        <f>SUM(C34:C50)</f>
        <v>-241302930</v>
      </c>
      <c r="D52" s="30">
        <f aca="true" t="shared" si="6" ref="D52:P52">SUM(D34:D50)</f>
        <v>2142074962</v>
      </c>
      <c r="E52" s="30">
        <f t="shared" si="6"/>
        <v>-267908970</v>
      </c>
      <c r="F52" s="30">
        <f t="shared" si="6"/>
        <v>1874165992</v>
      </c>
      <c r="G52" s="30">
        <f t="shared" si="6"/>
        <v>-174907880</v>
      </c>
      <c r="H52" s="30">
        <f t="shared" si="6"/>
        <v>1699258112</v>
      </c>
      <c r="I52" s="30">
        <f t="shared" si="6"/>
        <v>-6362904</v>
      </c>
      <c r="J52" s="30">
        <f t="shared" si="6"/>
        <v>1692895208</v>
      </c>
      <c r="K52" s="30">
        <f t="shared" si="6"/>
        <v>-19853738</v>
      </c>
      <c r="L52" s="30">
        <f t="shared" si="6"/>
        <v>1673041472</v>
      </c>
      <c r="M52" s="30">
        <f t="shared" si="6"/>
        <v>-67315071</v>
      </c>
      <c r="N52" s="30">
        <f t="shared" si="6"/>
        <v>1605726399</v>
      </c>
      <c r="O52" s="30">
        <f t="shared" si="6"/>
        <v>325216199</v>
      </c>
      <c r="P52" s="30">
        <f t="shared" si="6"/>
        <v>1930942598</v>
      </c>
    </row>
    <row r="53" spans="2:16" ht="13.5">
      <c r="B53" s="19"/>
      <c r="C53" s="20"/>
      <c r="D53" s="20"/>
      <c r="E53" s="20"/>
      <c r="F53" s="20"/>
      <c r="G53" s="20"/>
      <c r="H53" s="20"/>
      <c r="I53" s="20"/>
      <c r="J53" s="20"/>
      <c r="K53" s="20"/>
      <c r="L53" s="20"/>
      <c r="M53" s="20"/>
      <c r="N53" s="20"/>
      <c r="O53" s="20"/>
      <c r="P53" s="20"/>
    </row>
    <row r="54" spans="2:16" ht="13.5">
      <c r="B54" s="19"/>
      <c r="C54" s="20"/>
      <c r="D54" s="20"/>
      <c r="E54" s="20"/>
      <c r="F54" s="20"/>
      <c r="G54" s="20"/>
      <c r="H54" s="20"/>
      <c r="I54" s="20"/>
      <c r="J54" s="20"/>
      <c r="K54" s="20"/>
      <c r="L54" s="20"/>
      <c r="M54" s="20"/>
      <c r="N54" s="20"/>
      <c r="O54" s="20"/>
      <c r="P54" s="20"/>
    </row>
    <row r="55" spans="2:16" ht="13.5">
      <c r="B55" s="19"/>
      <c r="C55" s="20"/>
      <c r="D55" s="20"/>
      <c r="E55" s="20"/>
      <c r="F55" s="20"/>
      <c r="G55" s="20"/>
      <c r="H55" s="20"/>
      <c r="I55" s="20"/>
      <c r="J55" s="20"/>
      <c r="K55" s="20"/>
      <c r="L55" s="20"/>
      <c r="M55" s="20"/>
      <c r="N55" s="20"/>
      <c r="O55" s="20"/>
      <c r="P55" s="20"/>
    </row>
    <row r="57" spans="2:6" ht="13.5">
      <c r="B57" s="232" t="s">
        <v>261</v>
      </c>
      <c r="C57" s="232"/>
      <c r="D57" s="232"/>
      <c r="E57" s="232"/>
      <c r="F57" s="232"/>
    </row>
    <row r="59" spans="2:5" ht="13.5">
      <c r="B59" s="233"/>
      <c r="C59" s="276" t="s">
        <v>262</v>
      </c>
      <c r="D59" s="244" t="s">
        <v>265</v>
      </c>
      <c r="E59" s="244"/>
    </row>
    <row r="60" spans="2:5" ht="13.5">
      <c r="B60" s="233"/>
      <c r="C60" s="276"/>
      <c r="D60" s="3" t="s">
        <v>263</v>
      </c>
      <c r="E60" s="3" t="s">
        <v>264</v>
      </c>
    </row>
    <row r="61" spans="2:10" ht="13.5">
      <c r="B61" s="1" t="s">
        <v>0</v>
      </c>
      <c r="C61" s="30"/>
      <c r="D61" s="3"/>
      <c r="E61" s="3" t="s">
        <v>295</v>
      </c>
      <c r="G61" s="277" t="s">
        <v>266</v>
      </c>
      <c r="H61" s="277"/>
      <c r="I61" s="277"/>
      <c r="J61" s="277"/>
    </row>
    <row r="62" spans="2:10" ht="13.5">
      <c r="B62" s="1" t="s">
        <v>1</v>
      </c>
      <c r="C62" s="30"/>
      <c r="D62" s="3"/>
      <c r="E62" s="3" t="s">
        <v>295</v>
      </c>
      <c r="G62" s="277"/>
      <c r="H62" s="277"/>
      <c r="I62" s="277"/>
      <c r="J62" s="277"/>
    </row>
    <row r="63" spans="2:10" ht="13.5">
      <c r="B63" s="1" t="s">
        <v>2</v>
      </c>
      <c r="C63" s="30">
        <v>3761000</v>
      </c>
      <c r="D63" s="3"/>
      <c r="E63" s="3" t="s">
        <v>295</v>
      </c>
      <c r="G63" s="93"/>
      <c r="H63" s="93"/>
      <c r="I63" s="93"/>
      <c r="J63" s="93"/>
    </row>
    <row r="64" spans="2:10" ht="13.5">
      <c r="B64" s="1" t="s">
        <v>3</v>
      </c>
      <c r="C64" s="30">
        <v>3431000</v>
      </c>
      <c r="D64" s="3"/>
      <c r="E64" s="3" t="s">
        <v>295</v>
      </c>
      <c r="G64" s="277" t="s">
        <v>267</v>
      </c>
      <c r="H64" s="277"/>
      <c r="I64" s="277"/>
      <c r="J64" s="277"/>
    </row>
    <row r="65" spans="2:10" ht="13.5">
      <c r="B65" s="1" t="s">
        <v>4</v>
      </c>
      <c r="C65" s="30">
        <v>935000</v>
      </c>
      <c r="D65" s="3"/>
      <c r="E65" s="174" t="s">
        <v>295</v>
      </c>
      <c r="G65" s="277"/>
      <c r="H65" s="277"/>
      <c r="I65" s="277"/>
      <c r="J65" s="277"/>
    </row>
    <row r="66" spans="2:10" ht="13.5">
      <c r="B66" s="1" t="s">
        <v>5</v>
      </c>
      <c r="C66" s="30">
        <v>713000</v>
      </c>
      <c r="D66" s="3"/>
      <c r="E66" s="3" t="s">
        <v>295</v>
      </c>
      <c r="G66" s="277"/>
      <c r="H66" s="277"/>
      <c r="I66" s="277"/>
      <c r="J66" s="277"/>
    </row>
    <row r="67" spans="2:5" ht="13.5">
      <c r="B67" s="1" t="s">
        <v>6</v>
      </c>
      <c r="C67" s="30">
        <v>6458000</v>
      </c>
      <c r="D67" s="3"/>
      <c r="E67" s="3" t="s">
        <v>295</v>
      </c>
    </row>
    <row r="68" spans="2:5" ht="13.5">
      <c r="B68" s="1" t="s">
        <v>7</v>
      </c>
      <c r="C68" s="30">
        <v>35335000</v>
      </c>
      <c r="D68" s="3"/>
      <c r="E68" s="3" t="s">
        <v>295</v>
      </c>
    </row>
    <row r="69" spans="2:5" ht="13.5">
      <c r="B69" s="1" t="s">
        <v>8</v>
      </c>
      <c r="C69" s="30">
        <v>433000</v>
      </c>
      <c r="D69" s="3"/>
      <c r="E69" s="3" t="s">
        <v>295</v>
      </c>
    </row>
    <row r="70" spans="2:5" ht="13.5">
      <c r="B70" s="1" t="s">
        <v>9</v>
      </c>
      <c r="C70" s="30"/>
      <c r="D70" s="3"/>
      <c r="E70" s="3"/>
    </row>
    <row r="71" spans="2:5" ht="13.5">
      <c r="B71" s="1" t="s">
        <v>10</v>
      </c>
      <c r="C71" s="30"/>
      <c r="D71" s="3"/>
      <c r="E71" s="3" t="s">
        <v>295</v>
      </c>
    </row>
    <row r="72" spans="2:5" ht="13.5">
      <c r="B72" s="1" t="s">
        <v>11</v>
      </c>
      <c r="C72" s="30"/>
      <c r="D72" s="3"/>
      <c r="E72" s="3" t="s">
        <v>295</v>
      </c>
    </row>
    <row r="73" spans="2:5" ht="13.5">
      <c r="B73" s="1" t="s">
        <v>12</v>
      </c>
      <c r="C73" s="30">
        <v>2470000</v>
      </c>
      <c r="D73" s="3"/>
      <c r="E73" s="3" t="s">
        <v>295</v>
      </c>
    </row>
    <row r="74" spans="2:5" ht="13.5">
      <c r="B74" s="1" t="s">
        <v>13</v>
      </c>
      <c r="C74" s="30">
        <v>1661000</v>
      </c>
      <c r="D74" s="3"/>
      <c r="E74" s="3" t="s">
        <v>295</v>
      </c>
    </row>
    <row r="75" spans="2:5" ht="13.5">
      <c r="B75" s="1" t="s">
        <v>14</v>
      </c>
      <c r="C75" s="30">
        <v>18159000</v>
      </c>
      <c r="D75" s="3"/>
      <c r="E75" s="159" t="s">
        <v>295</v>
      </c>
    </row>
    <row r="76" spans="2:5" ht="13.5">
      <c r="B76" s="1" t="s">
        <v>15</v>
      </c>
      <c r="C76" s="30">
        <v>1540000</v>
      </c>
      <c r="D76" s="3"/>
      <c r="E76" s="159" t="s">
        <v>295</v>
      </c>
    </row>
    <row r="77" spans="2:5" ht="13.5">
      <c r="B77" s="1" t="s">
        <v>16</v>
      </c>
      <c r="C77" s="30">
        <v>0</v>
      </c>
      <c r="D77" s="3"/>
      <c r="E77" s="159" t="s">
        <v>295</v>
      </c>
    </row>
    <row r="78" spans="2:5" ht="13.5">
      <c r="B78" s="1"/>
      <c r="C78" s="30"/>
      <c r="D78" s="1"/>
      <c r="E78" s="1"/>
    </row>
    <row r="79" spans="2:5" ht="13.5">
      <c r="B79" s="1" t="s">
        <v>17</v>
      </c>
      <c r="C79" s="30">
        <f>SUM(C61:C77)</f>
        <v>74896000</v>
      </c>
      <c r="D79" s="4">
        <f>COUNTA(D61:D77)</f>
        <v>0</v>
      </c>
      <c r="E79" s="4">
        <f>COUNTA(E61:E77)</f>
        <v>16</v>
      </c>
    </row>
    <row r="80" spans="2:5" ht="13.5">
      <c r="B80" s="19"/>
      <c r="C80" s="20"/>
      <c r="D80" s="20"/>
      <c r="E80" s="20"/>
    </row>
    <row r="81" spans="2:5" ht="13.5">
      <c r="B81" s="19"/>
      <c r="C81" s="20"/>
      <c r="D81" s="20"/>
      <c r="E81" s="20"/>
    </row>
    <row r="82" spans="2:5" ht="13.5">
      <c r="B82" s="19"/>
      <c r="C82" s="20"/>
      <c r="D82" s="20"/>
      <c r="E82" s="20"/>
    </row>
    <row r="83" spans="2:5" ht="13.5">
      <c r="B83" s="19"/>
      <c r="C83" s="20"/>
      <c r="D83" s="20"/>
      <c r="E83" s="20"/>
    </row>
    <row r="84" spans="2:5" ht="13.5">
      <c r="B84" s="19"/>
      <c r="C84" s="20"/>
      <c r="D84" s="20"/>
      <c r="E84" s="20"/>
    </row>
    <row r="85" spans="2:5" ht="13.5">
      <c r="B85" s="19"/>
      <c r="C85" s="20"/>
      <c r="D85" s="20"/>
      <c r="E85" s="20"/>
    </row>
    <row r="86" spans="2:5" ht="13.5">
      <c r="B86" s="19"/>
      <c r="C86" s="20"/>
      <c r="D86" s="20"/>
      <c r="E86" s="20"/>
    </row>
    <row r="87" spans="2:5" ht="13.5">
      <c r="B87" s="19"/>
      <c r="C87" s="20"/>
      <c r="D87" s="20"/>
      <c r="E87" s="20"/>
    </row>
    <row r="88" spans="2:5" ht="13.5">
      <c r="B88" s="19"/>
      <c r="C88" s="20"/>
      <c r="D88" s="20"/>
      <c r="E88" s="20"/>
    </row>
    <row r="89" spans="2:5" ht="13.5">
      <c r="B89" s="19"/>
      <c r="C89" s="20"/>
      <c r="D89" s="20"/>
      <c r="E89" s="20"/>
    </row>
    <row r="90" spans="2:5" ht="13.5">
      <c r="B90" s="19"/>
      <c r="C90" s="20"/>
      <c r="D90" s="20"/>
      <c r="E90" s="20"/>
    </row>
    <row r="91" spans="2:5" ht="13.5">
      <c r="B91" s="19"/>
      <c r="C91" s="20"/>
      <c r="D91" s="20"/>
      <c r="E91" s="20"/>
    </row>
    <row r="92" spans="2:5" ht="13.5">
      <c r="B92" s="19"/>
      <c r="C92" s="20"/>
      <c r="D92" s="20"/>
      <c r="E92" s="20"/>
    </row>
    <row r="93" spans="2:5" ht="13.5">
      <c r="B93" s="19"/>
      <c r="C93" s="20"/>
      <c r="D93" s="20"/>
      <c r="E93" s="20"/>
    </row>
    <row r="94" spans="2:6" ht="13.5">
      <c r="B94" s="232" t="s">
        <v>268</v>
      </c>
      <c r="C94" s="232"/>
      <c r="D94" s="232"/>
      <c r="E94" s="232"/>
      <c r="F94" s="232"/>
    </row>
    <row r="96" spans="2:12" ht="13.5">
      <c r="B96" s="233"/>
      <c r="C96" s="244" t="s">
        <v>271</v>
      </c>
      <c r="D96" s="244"/>
      <c r="E96" s="272" t="s">
        <v>272</v>
      </c>
      <c r="F96" s="244" t="s">
        <v>274</v>
      </c>
      <c r="G96" s="244"/>
      <c r="H96" s="233"/>
      <c r="I96" s="233"/>
      <c r="J96" s="233"/>
      <c r="K96" s="233"/>
      <c r="L96" s="233"/>
    </row>
    <row r="97" spans="2:12" ht="13.5">
      <c r="B97" s="233"/>
      <c r="C97" s="14" t="s">
        <v>269</v>
      </c>
      <c r="D97" s="15" t="s">
        <v>270</v>
      </c>
      <c r="E97" s="272"/>
      <c r="F97" s="14" t="s">
        <v>263</v>
      </c>
      <c r="G97" s="24" t="s">
        <v>273</v>
      </c>
      <c r="H97" s="23" t="s">
        <v>275</v>
      </c>
      <c r="I97" s="244" t="s">
        <v>276</v>
      </c>
      <c r="J97" s="233"/>
      <c r="K97" s="233"/>
      <c r="L97" s="233"/>
    </row>
    <row r="98" spans="2:12" ht="13.5">
      <c r="B98" s="1" t="s">
        <v>0</v>
      </c>
      <c r="C98" s="14"/>
      <c r="D98" s="15" t="s">
        <v>295</v>
      </c>
      <c r="E98" s="4">
        <v>14</v>
      </c>
      <c r="F98" s="14"/>
      <c r="G98" s="24" t="s">
        <v>295</v>
      </c>
      <c r="H98" s="118"/>
      <c r="I98" s="237" t="s">
        <v>308</v>
      </c>
      <c r="J98" s="237"/>
      <c r="K98" s="237"/>
      <c r="L98" s="237"/>
    </row>
    <row r="99" spans="2:12" ht="13.5">
      <c r="B99" s="1" t="s">
        <v>1</v>
      </c>
      <c r="C99" s="14" t="s">
        <v>295</v>
      </c>
      <c r="D99" s="15"/>
      <c r="E99" s="4">
        <v>12</v>
      </c>
      <c r="F99" s="14"/>
      <c r="G99" s="24" t="s">
        <v>295</v>
      </c>
      <c r="H99" s="118"/>
      <c r="I99" s="233"/>
      <c r="J99" s="233"/>
      <c r="K99" s="233"/>
      <c r="L99" s="233"/>
    </row>
    <row r="100" spans="2:12" ht="13.5">
      <c r="B100" s="1" t="s">
        <v>2</v>
      </c>
      <c r="C100" s="14"/>
      <c r="D100" s="15" t="s">
        <v>295</v>
      </c>
      <c r="E100" s="4">
        <v>13</v>
      </c>
      <c r="F100" s="14"/>
      <c r="G100" s="24" t="s">
        <v>295</v>
      </c>
      <c r="H100" s="118"/>
      <c r="I100" s="233" t="s">
        <v>331</v>
      </c>
      <c r="J100" s="233"/>
      <c r="K100" s="233"/>
      <c r="L100" s="233"/>
    </row>
    <row r="101" spans="2:12" ht="13.5">
      <c r="B101" s="1" t="s">
        <v>3</v>
      </c>
      <c r="C101" s="14"/>
      <c r="D101" s="15" t="s">
        <v>295</v>
      </c>
      <c r="E101" s="4">
        <v>12</v>
      </c>
      <c r="F101" s="14"/>
      <c r="G101" s="24" t="s">
        <v>295</v>
      </c>
      <c r="H101" s="118"/>
      <c r="I101" s="233" t="s">
        <v>339</v>
      </c>
      <c r="J101" s="233"/>
      <c r="K101" s="233"/>
      <c r="L101" s="233"/>
    </row>
    <row r="102" spans="2:12" ht="13.5">
      <c r="B102" s="1" t="s">
        <v>4</v>
      </c>
      <c r="C102" s="14"/>
      <c r="D102" s="176" t="s">
        <v>295</v>
      </c>
      <c r="E102" s="4">
        <v>12</v>
      </c>
      <c r="F102" s="14"/>
      <c r="G102" s="24" t="s">
        <v>295</v>
      </c>
      <c r="H102" s="118"/>
      <c r="I102" s="233"/>
      <c r="J102" s="233"/>
      <c r="K102" s="233"/>
      <c r="L102" s="233"/>
    </row>
    <row r="103" spans="2:12" ht="13.5">
      <c r="B103" s="1" t="s">
        <v>5</v>
      </c>
      <c r="C103" s="14" t="s">
        <v>295</v>
      </c>
      <c r="D103" s="15"/>
      <c r="E103" s="4">
        <v>9</v>
      </c>
      <c r="F103" s="14"/>
      <c r="G103" s="24" t="s">
        <v>295</v>
      </c>
      <c r="H103" s="118"/>
      <c r="I103" s="237" t="s">
        <v>350</v>
      </c>
      <c r="J103" s="237"/>
      <c r="K103" s="237"/>
      <c r="L103" s="237"/>
    </row>
    <row r="104" spans="2:12" ht="13.5">
      <c r="B104" s="1" t="s">
        <v>6</v>
      </c>
      <c r="C104" s="14" t="s">
        <v>295</v>
      </c>
      <c r="D104" s="15"/>
      <c r="E104" s="4">
        <v>14</v>
      </c>
      <c r="F104" s="14"/>
      <c r="G104" s="24" t="s">
        <v>295</v>
      </c>
      <c r="H104" s="118"/>
      <c r="I104" s="233"/>
      <c r="J104" s="233"/>
      <c r="K104" s="233"/>
      <c r="L104" s="233"/>
    </row>
    <row r="105" spans="2:12" ht="29.25" customHeight="1">
      <c r="B105" s="1" t="s">
        <v>7</v>
      </c>
      <c r="C105" s="14" t="s">
        <v>295</v>
      </c>
      <c r="D105" s="15"/>
      <c r="E105" s="4">
        <v>17</v>
      </c>
      <c r="F105" s="14"/>
      <c r="G105" s="24" t="s">
        <v>295</v>
      </c>
      <c r="H105" s="118"/>
      <c r="I105" s="273" t="s">
        <v>370</v>
      </c>
      <c r="J105" s="274"/>
      <c r="K105" s="274"/>
      <c r="L105" s="275"/>
    </row>
    <row r="106" spans="2:12" ht="13.5">
      <c r="B106" s="1" t="s">
        <v>8</v>
      </c>
      <c r="C106" s="14" t="s">
        <v>295</v>
      </c>
      <c r="D106" s="15"/>
      <c r="E106" s="4">
        <v>12</v>
      </c>
      <c r="F106" s="14"/>
      <c r="G106" s="24" t="s">
        <v>295</v>
      </c>
      <c r="H106" s="118"/>
      <c r="I106" s="233" t="s">
        <v>375</v>
      </c>
      <c r="J106" s="233"/>
      <c r="K106" s="233"/>
      <c r="L106" s="233"/>
    </row>
    <row r="107" spans="2:12" ht="13.5">
      <c r="B107" s="1" t="s">
        <v>9</v>
      </c>
      <c r="C107" s="14"/>
      <c r="D107" s="15" t="s">
        <v>295</v>
      </c>
      <c r="E107" s="4">
        <v>9</v>
      </c>
      <c r="F107" s="14"/>
      <c r="G107" s="24" t="s">
        <v>295</v>
      </c>
      <c r="H107" s="118"/>
      <c r="I107" s="233"/>
      <c r="J107" s="233"/>
      <c r="K107" s="233"/>
      <c r="L107" s="233"/>
    </row>
    <row r="108" spans="2:12" ht="13.5">
      <c r="B108" s="1" t="s">
        <v>10</v>
      </c>
      <c r="C108" s="14"/>
      <c r="D108" s="15" t="s">
        <v>295</v>
      </c>
      <c r="E108" s="4">
        <v>9</v>
      </c>
      <c r="F108" s="14"/>
      <c r="G108" s="24" t="s">
        <v>295</v>
      </c>
      <c r="H108" s="118"/>
      <c r="I108" s="233"/>
      <c r="J108" s="233"/>
      <c r="K108" s="233"/>
      <c r="L108" s="233"/>
    </row>
    <row r="109" spans="2:12" ht="25.5" customHeight="1">
      <c r="B109" s="1" t="s">
        <v>11</v>
      </c>
      <c r="C109" s="14" t="s">
        <v>295</v>
      </c>
      <c r="D109" s="15"/>
      <c r="E109" s="4">
        <v>11</v>
      </c>
      <c r="F109" s="14"/>
      <c r="G109" s="24" t="s">
        <v>295</v>
      </c>
      <c r="H109" s="118"/>
      <c r="I109" s="241" t="s">
        <v>407</v>
      </c>
      <c r="J109" s="241"/>
      <c r="K109" s="241"/>
      <c r="L109" s="241"/>
    </row>
    <row r="110" spans="2:12" ht="13.5">
      <c r="B110" s="1" t="s">
        <v>12</v>
      </c>
      <c r="C110" s="14" t="s">
        <v>295</v>
      </c>
      <c r="D110" s="15"/>
      <c r="E110" s="4">
        <v>10</v>
      </c>
      <c r="F110" s="14"/>
      <c r="G110" s="24" t="s">
        <v>295</v>
      </c>
      <c r="H110" s="118"/>
      <c r="I110" s="237" t="s">
        <v>412</v>
      </c>
      <c r="J110" s="237"/>
      <c r="K110" s="237"/>
      <c r="L110" s="237"/>
    </row>
    <row r="111" spans="2:12" ht="13.5">
      <c r="B111" s="1" t="s">
        <v>13</v>
      </c>
      <c r="C111" s="14" t="s">
        <v>295</v>
      </c>
      <c r="D111" s="15"/>
      <c r="E111" s="4">
        <v>9</v>
      </c>
      <c r="F111" s="14"/>
      <c r="G111" s="24" t="s">
        <v>295</v>
      </c>
      <c r="H111" s="118"/>
      <c r="I111" s="233"/>
      <c r="J111" s="233"/>
      <c r="K111" s="233"/>
      <c r="L111" s="233"/>
    </row>
    <row r="112" spans="2:12" ht="13.5">
      <c r="B112" s="1" t="s">
        <v>14</v>
      </c>
      <c r="C112" s="162" t="s">
        <v>295</v>
      </c>
      <c r="D112" s="15"/>
      <c r="E112" s="4">
        <v>11</v>
      </c>
      <c r="F112" s="14"/>
      <c r="G112" s="24" t="s">
        <v>295</v>
      </c>
      <c r="H112" s="118"/>
      <c r="I112" s="233"/>
      <c r="J112" s="233"/>
      <c r="K112" s="233"/>
      <c r="L112" s="233"/>
    </row>
    <row r="113" spans="2:12" ht="13.5">
      <c r="B113" s="1" t="s">
        <v>15</v>
      </c>
      <c r="C113" s="162" t="s">
        <v>295</v>
      </c>
      <c r="D113" s="15"/>
      <c r="E113" s="4">
        <v>9</v>
      </c>
      <c r="F113" s="14"/>
      <c r="G113" s="24" t="s">
        <v>295</v>
      </c>
      <c r="H113" s="118"/>
      <c r="I113" s="233"/>
      <c r="J113" s="233"/>
      <c r="K113" s="233"/>
      <c r="L113" s="233"/>
    </row>
    <row r="114" spans="2:12" ht="38.25" customHeight="1">
      <c r="B114" s="1" t="s">
        <v>16</v>
      </c>
      <c r="C114" s="14"/>
      <c r="D114" s="161" t="s">
        <v>295</v>
      </c>
      <c r="E114" s="4">
        <v>9</v>
      </c>
      <c r="F114" s="14"/>
      <c r="G114" s="24" t="s">
        <v>295</v>
      </c>
      <c r="H114" s="118"/>
      <c r="I114" s="239" t="s">
        <v>445</v>
      </c>
      <c r="J114" s="239"/>
      <c r="K114" s="239"/>
      <c r="L114" s="239"/>
    </row>
    <row r="115" spans="2:12" ht="13.5">
      <c r="B115" s="1"/>
      <c r="C115" s="33"/>
      <c r="D115" s="35"/>
      <c r="E115" s="4"/>
      <c r="F115" s="33"/>
      <c r="G115" s="10"/>
      <c r="H115" s="7"/>
      <c r="I115" s="233"/>
      <c r="J115" s="233"/>
      <c r="K115" s="233"/>
      <c r="L115" s="233"/>
    </row>
    <row r="116" spans="2:12" ht="13.5">
      <c r="B116" s="1" t="s">
        <v>17</v>
      </c>
      <c r="C116" s="39">
        <f>COUNTA(C98:C114)</f>
        <v>10</v>
      </c>
      <c r="D116" s="89">
        <f>COUNTA(D98:D114)</f>
        <v>7</v>
      </c>
      <c r="E116" s="40">
        <f>SUM(E98:E114)</f>
        <v>192</v>
      </c>
      <c r="F116" s="39">
        <f>COUNTA(F98:F114)</f>
        <v>0</v>
      </c>
      <c r="G116" s="94">
        <f>COUNTA(G98:G114)</f>
        <v>17</v>
      </c>
      <c r="H116" s="95">
        <f>SUM(H98:H114)</f>
        <v>0</v>
      </c>
      <c r="I116" s="233"/>
      <c r="J116" s="233"/>
      <c r="K116" s="233"/>
      <c r="L116" s="233"/>
    </row>
    <row r="117" spans="2:12" ht="13.5">
      <c r="B117" s="19"/>
      <c r="C117" s="29"/>
      <c r="D117" s="29"/>
      <c r="E117" s="29"/>
      <c r="F117" s="29"/>
      <c r="G117" s="29"/>
      <c r="H117" s="29"/>
      <c r="I117" s="87"/>
      <c r="J117" s="87"/>
      <c r="K117" s="87"/>
      <c r="L117" s="87"/>
    </row>
    <row r="118" spans="2:12" ht="13.5">
      <c r="B118" s="19"/>
      <c r="C118" s="29"/>
      <c r="D118" s="29"/>
      <c r="E118" s="29"/>
      <c r="F118" s="29"/>
      <c r="G118" s="29"/>
      <c r="H118" s="29"/>
      <c r="I118" s="87"/>
      <c r="J118" s="87"/>
      <c r="K118" s="87"/>
      <c r="L118" s="87"/>
    </row>
    <row r="119" spans="2:12" ht="13.5">
      <c r="B119" s="19"/>
      <c r="C119" s="29"/>
      <c r="D119" s="29"/>
      <c r="E119" s="29"/>
      <c r="F119" s="29"/>
      <c r="G119" s="29"/>
      <c r="H119" s="29"/>
      <c r="I119" s="87"/>
      <c r="J119" s="87"/>
      <c r="K119" s="87"/>
      <c r="L119" s="87"/>
    </row>
    <row r="121" spans="2:6" ht="13.5">
      <c r="B121" s="232" t="s">
        <v>277</v>
      </c>
      <c r="C121" s="232"/>
      <c r="D121" s="232"/>
      <c r="E121" s="232"/>
      <c r="F121" s="232"/>
    </row>
    <row r="122" spans="2:5" ht="13.5">
      <c r="B122" s="257" t="s">
        <v>283</v>
      </c>
      <c r="C122" s="257"/>
      <c r="D122" s="257"/>
      <c r="E122" s="257"/>
    </row>
    <row r="123" spans="2:10" ht="13.5">
      <c r="B123" s="233"/>
      <c r="C123" s="271" t="s">
        <v>280</v>
      </c>
      <c r="D123" s="271"/>
      <c r="E123" s="272" t="s">
        <v>281</v>
      </c>
      <c r="F123" s="272"/>
      <c r="G123" s="272"/>
      <c r="H123" s="272" t="s">
        <v>282</v>
      </c>
      <c r="I123" s="272"/>
      <c r="J123" s="272"/>
    </row>
    <row r="124" spans="2:10" ht="13.5">
      <c r="B124" s="233"/>
      <c r="C124" s="14" t="s">
        <v>278</v>
      </c>
      <c r="D124" s="15" t="s">
        <v>279</v>
      </c>
      <c r="E124" s="272"/>
      <c r="F124" s="272"/>
      <c r="G124" s="272"/>
      <c r="H124" s="272"/>
      <c r="I124" s="272"/>
      <c r="J124" s="272"/>
    </row>
    <row r="125" spans="2:10" ht="13.5">
      <c r="B125" s="1" t="s">
        <v>0</v>
      </c>
      <c r="C125" s="14"/>
      <c r="D125" s="15" t="s">
        <v>295</v>
      </c>
      <c r="E125" s="234"/>
      <c r="F125" s="255"/>
      <c r="G125" s="256"/>
      <c r="H125" s="261" t="s">
        <v>309</v>
      </c>
      <c r="I125" s="262"/>
      <c r="J125" s="263"/>
    </row>
    <row r="126" spans="2:10" ht="13.5">
      <c r="B126" s="1" t="s">
        <v>1</v>
      </c>
      <c r="C126" s="14" t="s">
        <v>295</v>
      </c>
      <c r="D126" s="15"/>
      <c r="E126" s="234" t="s">
        <v>316</v>
      </c>
      <c r="F126" s="255"/>
      <c r="G126" s="256"/>
      <c r="H126" s="234"/>
      <c r="I126" s="255"/>
      <c r="J126" s="256"/>
    </row>
    <row r="127" spans="2:10" ht="13.5">
      <c r="B127" s="1" t="s">
        <v>2</v>
      </c>
      <c r="C127" s="14" t="s">
        <v>295</v>
      </c>
      <c r="D127" s="15"/>
      <c r="E127" s="234" t="s">
        <v>332</v>
      </c>
      <c r="F127" s="255"/>
      <c r="G127" s="256"/>
      <c r="H127" s="234"/>
      <c r="I127" s="255"/>
      <c r="J127" s="256"/>
    </row>
    <row r="128" spans="2:10" ht="13.5">
      <c r="B128" s="1" t="s">
        <v>3</v>
      </c>
      <c r="C128" s="14"/>
      <c r="D128" s="15" t="s">
        <v>295</v>
      </c>
      <c r="E128" s="234"/>
      <c r="F128" s="255"/>
      <c r="G128" s="256"/>
      <c r="H128" s="234" t="s">
        <v>340</v>
      </c>
      <c r="I128" s="255"/>
      <c r="J128" s="256"/>
    </row>
    <row r="129" spans="2:10" ht="13.5">
      <c r="B129" s="1" t="s">
        <v>4</v>
      </c>
      <c r="C129" s="14"/>
      <c r="D129" s="176" t="s">
        <v>295</v>
      </c>
      <c r="E129" s="234"/>
      <c r="F129" s="255"/>
      <c r="G129" s="256"/>
      <c r="H129" s="234"/>
      <c r="I129" s="255"/>
      <c r="J129" s="256"/>
    </row>
    <row r="130" spans="2:10" ht="13.5">
      <c r="B130" s="1" t="s">
        <v>5</v>
      </c>
      <c r="C130" s="14"/>
      <c r="D130" s="15" t="s">
        <v>295</v>
      </c>
      <c r="E130" s="234"/>
      <c r="F130" s="255"/>
      <c r="G130" s="256"/>
      <c r="H130" s="234"/>
      <c r="I130" s="255"/>
      <c r="J130" s="256"/>
    </row>
    <row r="131" spans="2:10" ht="13.5">
      <c r="B131" s="1" t="s">
        <v>6</v>
      </c>
      <c r="C131" s="14"/>
      <c r="D131" s="15" t="s">
        <v>295</v>
      </c>
      <c r="E131" s="234"/>
      <c r="F131" s="255"/>
      <c r="G131" s="256"/>
      <c r="H131" s="234"/>
      <c r="I131" s="255"/>
      <c r="J131" s="256"/>
    </row>
    <row r="132" spans="2:10" ht="13.5">
      <c r="B132" s="1" t="s">
        <v>7</v>
      </c>
      <c r="C132" s="14" t="s">
        <v>295</v>
      </c>
      <c r="D132" s="15"/>
      <c r="E132" s="234" t="s">
        <v>376</v>
      </c>
      <c r="F132" s="255"/>
      <c r="G132" s="256"/>
      <c r="H132" s="234"/>
      <c r="I132" s="255"/>
      <c r="J132" s="256"/>
    </row>
    <row r="133" spans="2:10" ht="13.5">
      <c r="B133" s="1" t="s">
        <v>8</v>
      </c>
      <c r="C133" s="14"/>
      <c r="D133" s="15" t="s">
        <v>295</v>
      </c>
      <c r="E133" s="234"/>
      <c r="F133" s="255"/>
      <c r="G133" s="256"/>
      <c r="H133" s="234"/>
      <c r="I133" s="255"/>
      <c r="J133" s="256"/>
    </row>
    <row r="134" spans="2:10" ht="25.5" customHeight="1">
      <c r="B134" s="1" t="s">
        <v>9</v>
      </c>
      <c r="C134" s="14" t="s">
        <v>295</v>
      </c>
      <c r="D134" s="15"/>
      <c r="E134" s="267" t="s">
        <v>385</v>
      </c>
      <c r="F134" s="268"/>
      <c r="G134" s="269"/>
      <c r="H134" s="234"/>
      <c r="I134" s="255"/>
      <c r="J134" s="256"/>
    </row>
    <row r="135" spans="2:10" ht="13.5">
      <c r="B135" s="1" t="s">
        <v>10</v>
      </c>
      <c r="C135" s="14"/>
      <c r="D135" s="15" t="s">
        <v>295</v>
      </c>
      <c r="E135" s="234"/>
      <c r="F135" s="255"/>
      <c r="G135" s="256"/>
      <c r="H135" s="234" t="s">
        <v>393</v>
      </c>
      <c r="I135" s="255"/>
      <c r="J135" s="256"/>
    </row>
    <row r="136" spans="2:10" ht="26.25" customHeight="1">
      <c r="B136" s="1" t="s">
        <v>11</v>
      </c>
      <c r="C136" s="14" t="s">
        <v>295</v>
      </c>
      <c r="D136" s="15"/>
      <c r="E136" s="270" t="s">
        <v>478</v>
      </c>
      <c r="F136" s="268"/>
      <c r="G136" s="269"/>
      <c r="H136" s="234"/>
      <c r="I136" s="255"/>
      <c r="J136" s="256"/>
    </row>
    <row r="137" spans="2:10" ht="48" customHeight="1">
      <c r="B137" s="1" t="s">
        <v>12</v>
      </c>
      <c r="C137" s="14"/>
      <c r="D137" s="15" t="s">
        <v>295</v>
      </c>
      <c r="E137" s="234"/>
      <c r="F137" s="255"/>
      <c r="G137" s="256"/>
      <c r="H137" s="267" t="s">
        <v>413</v>
      </c>
      <c r="I137" s="268"/>
      <c r="J137" s="269"/>
    </row>
    <row r="138" spans="2:10" ht="13.5">
      <c r="B138" s="1" t="s">
        <v>13</v>
      </c>
      <c r="C138" s="14" t="s">
        <v>295</v>
      </c>
      <c r="D138" s="15"/>
      <c r="E138" s="261" t="s">
        <v>417</v>
      </c>
      <c r="F138" s="262"/>
      <c r="G138" s="263"/>
      <c r="H138" s="234"/>
      <c r="I138" s="255"/>
      <c r="J138" s="256"/>
    </row>
    <row r="139" spans="2:10" ht="13.5">
      <c r="B139" s="1" t="s">
        <v>14</v>
      </c>
      <c r="C139" s="162" t="s">
        <v>295</v>
      </c>
      <c r="D139" s="15"/>
      <c r="E139" s="261" t="s">
        <v>426</v>
      </c>
      <c r="F139" s="262"/>
      <c r="G139" s="263"/>
      <c r="H139" s="234"/>
      <c r="I139" s="255"/>
      <c r="J139" s="256"/>
    </row>
    <row r="140" spans="2:10" ht="13.5">
      <c r="B140" s="1" t="s">
        <v>15</v>
      </c>
      <c r="C140" s="162" t="s">
        <v>295</v>
      </c>
      <c r="D140" s="15"/>
      <c r="E140" s="261" t="s">
        <v>435</v>
      </c>
      <c r="F140" s="262"/>
      <c r="G140" s="263"/>
      <c r="H140" s="234"/>
      <c r="I140" s="255"/>
      <c r="J140" s="256"/>
    </row>
    <row r="141" spans="2:10" ht="36.75" customHeight="1">
      <c r="B141" s="1" t="s">
        <v>16</v>
      </c>
      <c r="C141" s="162" t="s">
        <v>295</v>
      </c>
      <c r="D141" s="15"/>
      <c r="E141" s="264" t="s">
        <v>446</v>
      </c>
      <c r="F141" s="265"/>
      <c r="G141" s="266"/>
      <c r="H141" s="234"/>
      <c r="I141" s="255"/>
      <c r="J141" s="256"/>
    </row>
    <row r="142" spans="2:10" ht="13.5">
      <c r="B142" s="1"/>
      <c r="C142" s="33"/>
      <c r="D142" s="35"/>
      <c r="E142" s="234"/>
      <c r="F142" s="255"/>
      <c r="G142" s="256"/>
      <c r="H142" s="234"/>
      <c r="I142" s="255"/>
      <c r="J142" s="256"/>
    </row>
    <row r="143" spans="2:10" ht="13.5">
      <c r="B143" s="1" t="s">
        <v>17</v>
      </c>
      <c r="C143" s="6">
        <f>COUNTA(C125:C141)</f>
        <v>9</v>
      </c>
      <c r="D143" s="16">
        <f>COUNTA(D125:D141)</f>
        <v>8</v>
      </c>
      <c r="E143" s="234"/>
      <c r="F143" s="255"/>
      <c r="G143" s="256"/>
      <c r="H143" s="234"/>
      <c r="I143" s="255"/>
      <c r="J143" s="256"/>
    </row>
    <row r="144" spans="2:10" ht="13.5">
      <c r="B144" s="19"/>
      <c r="C144" s="20"/>
      <c r="D144" s="20"/>
      <c r="E144" s="87"/>
      <c r="F144" s="87"/>
      <c r="G144" s="87"/>
      <c r="H144" s="87"/>
      <c r="I144" s="87"/>
      <c r="J144" s="87"/>
    </row>
    <row r="145" spans="2:10" ht="13.5">
      <c r="B145" s="19"/>
      <c r="C145" s="20"/>
      <c r="D145" s="20"/>
      <c r="E145" s="87"/>
      <c r="F145" s="87"/>
      <c r="G145" s="87"/>
      <c r="H145" s="87"/>
      <c r="I145" s="87"/>
      <c r="J145" s="87"/>
    </row>
    <row r="146" spans="2:10" ht="13.5">
      <c r="B146" s="19"/>
      <c r="C146" s="20"/>
      <c r="D146" s="20"/>
      <c r="E146" s="87"/>
      <c r="F146" s="87"/>
      <c r="G146" s="87"/>
      <c r="H146" s="87"/>
      <c r="I146" s="87"/>
      <c r="J146" s="87"/>
    </row>
    <row r="148" spans="2:9" ht="13.5">
      <c r="B148" s="257" t="s">
        <v>286</v>
      </c>
      <c r="C148" s="257"/>
      <c r="D148" s="257"/>
      <c r="E148" s="257"/>
      <c r="F148" s="257"/>
      <c r="G148" s="257"/>
      <c r="H148" s="257"/>
      <c r="I148" s="257"/>
    </row>
    <row r="149" spans="2:10" ht="13.5">
      <c r="B149" s="258"/>
      <c r="C149" s="260" t="s">
        <v>284</v>
      </c>
      <c r="D149" s="260"/>
      <c r="E149" s="260"/>
      <c r="F149" s="260"/>
      <c r="G149" s="260"/>
      <c r="H149" s="260"/>
      <c r="I149" s="260" t="s">
        <v>285</v>
      </c>
      <c r="J149" s="260"/>
    </row>
    <row r="150" spans="2:10" ht="13.5">
      <c r="B150" s="259"/>
      <c r="C150" s="259"/>
      <c r="D150" s="259"/>
      <c r="E150" s="259"/>
      <c r="F150" s="259"/>
      <c r="G150" s="259"/>
      <c r="H150" s="259"/>
      <c r="I150" s="98" t="s">
        <v>263</v>
      </c>
      <c r="J150" s="101" t="s">
        <v>273</v>
      </c>
    </row>
    <row r="151" spans="2:10" ht="13.5">
      <c r="B151" s="96" t="s">
        <v>0</v>
      </c>
      <c r="C151" s="254"/>
      <c r="D151" s="254"/>
      <c r="E151" s="254"/>
      <c r="F151" s="254"/>
      <c r="G151" s="254"/>
      <c r="H151" s="254"/>
      <c r="I151" s="119"/>
      <c r="J151" s="120" t="s">
        <v>295</v>
      </c>
    </row>
    <row r="152" spans="2:10" ht="25.5" customHeight="1">
      <c r="B152" s="83" t="s">
        <v>1</v>
      </c>
      <c r="C152" s="251" t="s">
        <v>317</v>
      </c>
      <c r="D152" s="252"/>
      <c r="E152" s="252"/>
      <c r="F152" s="252"/>
      <c r="G152" s="252"/>
      <c r="H152" s="252"/>
      <c r="I152" s="121"/>
      <c r="J152" s="122" t="s">
        <v>318</v>
      </c>
    </row>
    <row r="153" spans="2:10" ht="13.5">
      <c r="B153" s="83" t="s">
        <v>2</v>
      </c>
      <c r="C153" s="248" t="s">
        <v>333</v>
      </c>
      <c r="D153" s="248"/>
      <c r="E153" s="248"/>
      <c r="F153" s="248"/>
      <c r="G153" s="248"/>
      <c r="H153" s="248"/>
      <c r="I153" s="121"/>
      <c r="J153" s="122"/>
    </row>
    <row r="154" spans="2:10" ht="13.5">
      <c r="B154" s="83" t="s">
        <v>3</v>
      </c>
      <c r="C154" s="249" t="s">
        <v>341</v>
      </c>
      <c r="D154" s="249"/>
      <c r="E154" s="249"/>
      <c r="F154" s="249"/>
      <c r="G154" s="249"/>
      <c r="H154" s="249"/>
      <c r="I154" s="121"/>
      <c r="J154" s="122" t="s">
        <v>318</v>
      </c>
    </row>
    <row r="155" spans="2:10" ht="13.5">
      <c r="B155" s="83" t="s">
        <v>4</v>
      </c>
      <c r="C155" s="248"/>
      <c r="D155" s="248"/>
      <c r="E155" s="248"/>
      <c r="F155" s="248"/>
      <c r="G155" s="248"/>
      <c r="H155" s="248"/>
      <c r="I155" s="121"/>
      <c r="J155" s="122" t="s">
        <v>295</v>
      </c>
    </row>
    <row r="156" spans="2:10" ht="13.5">
      <c r="B156" s="83" t="s">
        <v>5</v>
      </c>
      <c r="C156" s="248"/>
      <c r="D156" s="248"/>
      <c r="E156" s="248"/>
      <c r="F156" s="248"/>
      <c r="G156" s="248"/>
      <c r="H156" s="248"/>
      <c r="I156" s="121"/>
      <c r="J156" s="122" t="s">
        <v>295</v>
      </c>
    </row>
    <row r="157" spans="2:10" ht="25.5" customHeight="1">
      <c r="B157" s="83" t="s">
        <v>6</v>
      </c>
      <c r="C157" s="251" t="s">
        <v>359</v>
      </c>
      <c r="D157" s="252"/>
      <c r="E157" s="252"/>
      <c r="F157" s="252"/>
      <c r="G157" s="252"/>
      <c r="H157" s="252"/>
      <c r="I157" s="121"/>
      <c r="J157" s="122" t="s">
        <v>295</v>
      </c>
    </row>
    <row r="158" spans="2:10" ht="25.5" customHeight="1">
      <c r="B158" s="83" t="s">
        <v>7</v>
      </c>
      <c r="C158" s="247" t="s">
        <v>377</v>
      </c>
      <c r="D158" s="247"/>
      <c r="E158" s="247"/>
      <c r="F158" s="247"/>
      <c r="G158" s="247"/>
      <c r="H158" s="247"/>
      <c r="I158" s="121" t="s">
        <v>365</v>
      </c>
      <c r="J158" s="122"/>
    </row>
    <row r="159" spans="2:10" ht="13.5">
      <c r="B159" s="83" t="s">
        <v>8</v>
      </c>
      <c r="C159" s="248"/>
      <c r="D159" s="248"/>
      <c r="E159" s="248"/>
      <c r="F159" s="248"/>
      <c r="G159" s="248"/>
      <c r="H159" s="248"/>
      <c r="I159" s="121"/>
      <c r="J159" s="122" t="s">
        <v>295</v>
      </c>
    </row>
    <row r="160" spans="2:10" ht="25.5" customHeight="1">
      <c r="B160" s="83" t="s">
        <v>9</v>
      </c>
      <c r="C160" s="247" t="s">
        <v>386</v>
      </c>
      <c r="D160" s="247"/>
      <c r="E160" s="247"/>
      <c r="F160" s="247"/>
      <c r="G160" s="247"/>
      <c r="H160" s="247"/>
      <c r="I160" s="121"/>
      <c r="J160" s="122" t="s">
        <v>295</v>
      </c>
    </row>
    <row r="161" spans="2:10" ht="13.5">
      <c r="B161" s="83" t="s">
        <v>10</v>
      </c>
      <c r="C161" s="253"/>
      <c r="D161" s="253"/>
      <c r="E161" s="253"/>
      <c r="F161" s="253"/>
      <c r="G161" s="253"/>
      <c r="H161" s="253"/>
      <c r="I161" s="121"/>
      <c r="J161" s="122" t="s">
        <v>295</v>
      </c>
    </row>
    <row r="162" spans="2:10" ht="13.5">
      <c r="B162" s="83" t="s">
        <v>11</v>
      </c>
      <c r="C162" s="248" t="s">
        <v>478</v>
      </c>
      <c r="D162" s="248"/>
      <c r="E162" s="248"/>
      <c r="F162" s="248"/>
      <c r="G162" s="248"/>
      <c r="H162" s="248"/>
      <c r="I162" s="121"/>
      <c r="J162" s="122" t="s">
        <v>295</v>
      </c>
    </row>
    <row r="163" spans="2:10" ht="25.5" customHeight="1">
      <c r="B163" s="83" t="s">
        <v>12</v>
      </c>
      <c r="C163" s="247" t="s">
        <v>414</v>
      </c>
      <c r="D163" s="247"/>
      <c r="E163" s="247"/>
      <c r="F163" s="247"/>
      <c r="G163" s="247"/>
      <c r="H163" s="247"/>
      <c r="I163" s="121"/>
      <c r="J163" s="122" t="s">
        <v>295</v>
      </c>
    </row>
    <row r="164" spans="2:10" ht="13.5">
      <c r="B164" s="83" t="s">
        <v>13</v>
      </c>
      <c r="C164" s="248" t="s">
        <v>418</v>
      </c>
      <c r="D164" s="248"/>
      <c r="E164" s="248"/>
      <c r="F164" s="248"/>
      <c r="G164" s="248"/>
      <c r="H164" s="248"/>
      <c r="I164" s="121"/>
      <c r="J164" s="122"/>
    </row>
    <row r="165" spans="2:10" ht="13.5">
      <c r="B165" s="83" t="s">
        <v>14</v>
      </c>
      <c r="C165" s="249" t="s">
        <v>427</v>
      </c>
      <c r="D165" s="249"/>
      <c r="E165" s="249"/>
      <c r="F165" s="249"/>
      <c r="G165" s="249"/>
      <c r="H165" s="249"/>
      <c r="I165" s="121"/>
      <c r="J165" s="122" t="s">
        <v>295</v>
      </c>
    </row>
    <row r="166" spans="2:10" ht="13.5">
      <c r="B166" s="83" t="s">
        <v>15</v>
      </c>
      <c r="C166" s="248"/>
      <c r="D166" s="248"/>
      <c r="E166" s="248"/>
      <c r="F166" s="248"/>
      <c r="G166" s="248"/>
      <c r="H166" s="248"/>
      <c r="I166" s="121"/>
      <c r="J166" s="122" t="s">
        <v>295</v>
      </c>
    </row>
    <row r="167" spans="2:10" ht="13.5">
      <c r="B167" s="83" t="s">
        <v>16</v>
      </c>
      <c r="C167" s="249" t="s">
        <v>447</v>
      </c>
      <c r="D167" s="249"/>
      <c r="E167" s="249"/>
      <c r="F167" s="249"/>
      <c r="G167" s="249"/>
      <c r="H167" s="249"/>
      <c r="I167" s="121"/>
      <c r="J167" s="122" t="s">
        <v>295</v>
      </c>
    </row>
    <row r="168" spans="2:10" ht="13.5">
      <c r="B168" s="97"/>
      <c r="C168" s="250"/>
      <c r="D168" s="250"/>
      <c r="E168" s="250"/>
      <c r="F168" s="250"/>
      <c r="G168" s="250"/>
      <c r="H168" s="250"/>
      <c r="I168" s="100"/>
      <c r="J168" s="102"/>
    </row>
    <row r="169" spans="2:10" ht="13.5">
      <c r="B169" s="1" t="s">
        <v>17</v>
      </c>
      <c r="C169" s="233"/>
      <c r="D169" s="233"/>
      <c r="E169" s="233"/>
      <c r="F169" s="233"/>
      <c r="G169" s="233"/>
      <c r="H169" s="233"/>
      <c r="I169" s="6">
        <f>COUNTA(I151:I167)</f>
        <v>1</v>
      </c>
      <c r="J169" s="16">
        <f>COUNTA(J151:J167)</f>
        <v>14</v>
      </c>
    </row>
    <row r="170" spans="2:10" ht="13.5">
      <c r="B170" s="19"/>
      <c r="C170" s="87"/>
      <c r="D170" s="87"/>
      <c r="E170" s="87"/>
      <c r="F170" s="87"/>
      <c r="G170" s="87"/>
      <c r="H170" s="87"/>
      <c r="I170" s="20"/>
      <c r="J170" s="20"/>
    </row>
    <row r="171" spans="2:10" ht="13.5">
      <c r="B171" s="19"/>
      <c r="C171" s="87"/>
      <c r="D171" s="87"/>
      <c r="E171" s="87"/>
      <c r="F171" s="87"/>
      <c r="G171" s="87"/>
      <c r="H171" s="87"/>
      <c r="I171" s="20"/>
      <c r="J171" s="20"/>
    </row>
    <row r="172" spans="2:10" ht="13.5">
      <c r="B172" s="19"/>
      <c r="C172" s="87"/>
      <c r="D172" s="87"/>
      <c r="E172" s="87"/>
      <c r="F172" s="87"/>
      <c r="G172" s="87"/>
      <c r="H172" s="87"/>
      <c r="I172" s="20"/>
      <c r="J172" s="20"/>
    </row>
    <row r="173" spans="2:10" ht="13.5">
      <c r="B173" s="19"/>
      <c r="C173" s="87"/>
      <c r="D173" s="87"/>
      <c r="E173" s="87"/>
      <c r="F173" s="87"/>
      <c r="G173" s="87"/>
      <c r="H173" s="87"/>
      <c r="I173" s="20"/>
      <c r="J173" s="20"/>
    </row>
    <row r="174" spans="2:10" ht="13.5">
      <c r="B174" s="19"/>
      <c r="C174" s="87"/>
      <c r="D174" s="87"/>
      <c r="E174" s="87"/>
      <c r="F174" s="87"/>
      <c r="G174" s="87"/>
      <c r="H174" s="87"/>
      <c r="I174" s="20"/>
      <c r="J174" s="20"/>
    </row>
    <row r="175" spans="2:10" ht="13.5">
      <c r="B175" s="19"/>
      <c r="C175" s="87"/>
      <c r="D175" s="87"/>
      <c r="E175" s="87"/>
      <c r="F175" s="87"/>
      <c r="G175" s="87"/>
      <c r="H175" s="87"/>
      <c r="I175" s="20"/>
      <c r="J175" s="20"/>
    </row>
    <row r="176" spans="2:10" ht="13.5">
      <c r="B176" s="19"/>
      <c r="C176" s="87"/>
      <c r="D176" s="87"/>
      <c r="E176" s="87"/>
      <c r="F176" s="87"/>
      <c r="G176" s="87"/>
      <c r="H176" s="87"/>
      <c r="I176" s="20"/>
      <c r="J176" s="20"/>
    </row>
    <row r="177" spans="2:10" ht="13.5">
      <c r="B177" s="19"/>
      <c r="C177" s="87"/>
      <c r="D177" s="87"/>
      <c r="E177" s="87"/>
      <c r="F177" s="87"/>
      <c r="G177" s="87"/>
      <c r="H177" s="87"/>
      <c r="I177" s="20"/>
      <c r="J177" s="20"/>
    </row>
    <row r="178" spans="2:10" ht="13.5">
      <c r="B178" s="19"/>
      <c r="C178" s="87"/>
      <c r="D178" s="87"/>
      <c r="E178" s="87"/>
      <c r="F178" s="87"/>
      <c r="G178" s="87"/>
      <c r="H178" s="87"/>
      <c r="I178" s="20"/>
      <c r="J178" s="20"/>
    </row>
    <row r="179" spans="2:10" ht="13.5">
      <c r="B179" s="19"/>
      <c r="C179" s="87"/>
      <c r="D179" s="87"/>
      <c r="E179" s="87"/>
      <c r="F179" s="87"/>
      <c r="G179" s="87"/>
      <c r="H179" s="87"/>
      <c r="I179" s="20"/>
      <c r="J179" s="20"/>
    </row>
    <row r="180" spans="2:10" ht="13.5">
      <c r="B180" s="19"/>
      <c r="C180" s="87"/>
      <c r="D180" s="87"/>
      <c r="E180" s="87"/>
      <c r="F180" s="87"/>
      <c r="G180" s="87"/>
      <c r="H180" s="87"/>
      <c r="I180" s="20"/>
      <c r="J180" s="20"/>
    </row>
    <row r="181" spans="2:10" ht="13.5">
      <c r="B181" s="19"/>
      <c r="C181" s="87"/>
      <c r="D181" s="87"/>
      <c r="E181" s="87"/>
      <c r="F181" s="87"/>
      <c r="G181" s="87"/>
      <c r="H181" s="87"/>
      <c r="I181" s="20"/>
      <c r="J181" s="20"/>
    </row>
    <row r="182" spans="2:10" ht="13.5">
      <c r="B182" s="19"/>
      <c r="C182" s="87"/>
      <c r="D182" s="87"/>
      <c r="E182" s="87"/>
      <c r="F182" s="87"/>
      <c r="G182" s="87"/>
      <c r="H182" s="87"/>
      <c r="I182" s="20"/>
      <c r="J182" s="20"/>
    </row>
    <row r="183" spans="2:10" ht="13.5">
      <c r="B183" s="19"/>
      <c r="C183" s="87"/>
      <c r="D183" s="87"/>
      <c r="E183" s="87"/>
      <c r="F183" s="87"/>
      <c r="G183" s="87"/>
      <c r="H183" s="87"/>
      <c r="I183" s="20"/>
      <c r="J183" s="20"/>
    </row>
    <row r="185" spans="2:6" ht="13.5">
      <c r="B185" s="232" t="s">
        <v>287</v>
      </c>
      <c r="C185" s="232"/>
      <c r="D185" s="232"/>
      <c r="E185" s="232"/>
      <c r="F185" s="232"/>
    </row>
    <row r="187" spans="2:14" ht="13.5">
      <c r="B187" s="233"/>
      <c r="C187" s="244" t="s">
        <v>288</v>
      </c>
      <c r="D187" s="244"/>
      <c r="E187" s="244" t="s">
        <v>289</v>
      </c>
      <c r="F187" s="244"/>
      <c r="G187" s="244"/>
      <c r="H187" s="244"/>
      <c r="I187" s="244"/>
      <c r="J187" s="244"/>
      <c r="K187" s="244"/>
      <c r="L187" s="244"/>
      <c r="M187" s="244"/>
      <c r="N187" s="244"/>
    </row>
    <row r="188" spans="2:14" ht="13.5">
      <c r="B188" s="233"/>
      <c r="C188" s="14" t="s">
        <v>263</v>
      </c>
      <c r="D188" s="15" t="s">
        <v>273</v>
      </c>
      <c r="E188" s="244" t="s">
        <v>291</v>
      </c>
      <c r="F188" s="245"/>
      <c r="G188" s="246" t="s">
        <v>290</v>
      </c>
      <c r="H188" s="244"/>
      <c r="I188" s="244"/>
      <c r="J188" s="244"/>
      <c r="K188" s="244"/>
      <c r="L188" s="244"/>
      <c r="M188" s="244"/>
      <c r="N188" s="244"/>
    </row>
    <row r="189" spans="2:14" ht="13.5">
      <c r="B189" s="1" t="s">
        <v>0</v>
      </c>
      <c r="C189" s="14"/>
      <c r="D189" s="15"/>
      <c r="E189" s="233"/>
      <c r="F189" s="234"/>
      <c r="G189" s="235" t="s">
        <v>310</v>
      </c>
      <c r="H189" s="233"/>
      <c r="I189" s="233"/>
      <c r="J189" s="233"/>
      <c r="K189" s="233"/>
      <c r="L189" s="233"/>
      <c r="M189" s="233"/>
      <c r="N189" s="233"/>
    </row>
    <row r="190" spans="2:14" ht="13.5">
      <c r="B190" s="1" t="s">
        <v>1</v>
      </c>
      <c r="C190" s="14"/>
      <c r="D190" s="15"/>
      <c r="E190" s="233"/>
      <c r="F190" s="234"/>
      <c r="G190" s="235" t="s">
        <v>319</v>
      </c>
      <c r="H190" s="233"/>
      <c r="I190" s="233"/>
      <c r="J190" s="233"/>
      <c r="K190" s="233"/>
      <c r="L190" s="233"/>
      <c r="M190" s="233"/>
      <c r="N190" s="233"/>
    </row>
    <row r="191" spans="2:14" ht="13.5">
      <c r="B191" s="1" t="s">
        <v>2</v>
      </c>
      <c r="C191" s="14"/>
      <c r="D191" s="15"/>
      <c r="E191" s="233"/>
      <c r="F191" s="234"/>
      <c r="G191" s="235" t="s">
        <v>319</v>
      </c>
      <c r="H191" s="233"/>
      <c r="I191" s="233"/>
      <c r="J191" s="233"/>
      <c r="K191" s="233"/>
      <c r="L191" s="233"/>
      <c r="M191" s="233"/>
      <c r="N191" s="233"/>
    </row>
    <row r="192" spans="2:14" ht="13.5">
      <c r="B192" s="1" t="s">
        <v>3</v>
      </c>
      <c r="C192" s="14"/>
      <c r="D192" s="15"/>
      <c r="E192" s="233" t="s">
        <v>342</v>
      </c>
      <c r="F192" s="234"/>
      <c r="G192" s="235" t="s">
        <v>343</v>
      </c>
      <c r="H192" s="233"/>
      <c r="I192" s="233"/>
      <c r="J192" s="233"/>
      <c r="K192" s="233"/>
      <c r="L192" s="233"/>
      <c r="M192" s="233"/>
      <c r="N192" s="233"/>
    </row>
    <row r="193" spans="2:14" ht="13.5">
      <c r="B193" s="1" t="s">
        <v>4</v>
      </c>
      <c r="C193" s="14"/>
      <c r="D193" s="176" t="s">
        <v>365</v>
      </c>
      <c r="E193" s="233"/>
      <c r="F193" s="234"/>
      <c r="G193" s="235"/>
      <c r="H193" s="233"/>
      <c r="I193" s="233"/>
      <c r="J193" s="233"/>
      <c r="K193" s="233"/>
      <c r="L193" s="233"/>
      <c r="M193" s="233"/>
      <c r="N193" s="233"/>
    </row>
    <row r="194" spans="2:14" ht="13.5">
      <c r="B194" s="1" t="s">
        <v>5</v>
      </c>
      <c r="C194" s="14"/>
      <c r="D194" s="15"/>
      <c r="E194" s="233" t="s">
        <v>342</v>
      </c>
      <c r="F194" s="234"/>
      <c r="G194" s="235" t="s">
        <v>481</v>
      </c>
      <c r="H194" s="233"/>
      <c r="I194" s="233"/>
      <c r="J194" s="233"/>
      <c r="K194" s="233"/>
      <c r="L194" s="233"/>
      <c r="M194" s="233"/>
      <c r="N194" s="233"/>
    </row>
    <row r="195" spans="2:14" ht="36" customHeight="1">
      <c r="B195" s="1" t="s">
        <v>6</v>
      </c>
      <c r="C195" s="14"/>
      <c r="D195" s="15"/>
      <c r="E195" s="233" t="s">
        <v>342</v>
      </c>
      <c r="F195" s="234"/>
      <c r="G195" s="242" t="s">
        <v>360</v>
      </c>
      <c r="H195" s="243"/>
      <c r="I195" s="243"/>
      <c r="J195" s="243"/>
      <c r="K195" s="243"/>
      <c r="L195" s="243"/>
      <c r="M195" s="243"/>
      <c r="N195" s="243"/>
    </row>
    <row r="196" spans="2:14" ht="13.5">
      <c r="B196" s="1" t="s">
        <v>7</v>
      </c>
      <c r="C196" s="14"/>
      <c r="D196" s="15" t="s">
        <v>365</v>
      </c>
      <c r="E196" s="233"/>
      <c r="F196" s="234"/>
      <c r="G196" s="236" t="s">
        <v>378</v>
      </c>
      <c r="H196" s="237"/>
      <c r="I196" s="237"/>
      <c r="J196" s="237"/>
      <c r="K196" s="237"/>
      <c r="L196" s="237"/>
      <c r="M196" s="237"/>
      <c r="N196" s="237"/>
    </row>
    <row r="197" spans="2:14" ht="13.5">
      <c r="B197" s="1" t="s">
        <v>8</v>
      </c>
      <c r="C197" s="14"/>
      <c r="D197" s="15" t="s">
        <v>365</v>
      </c>
      <c r="E197" s="233"/>
      <c r="F197" s="234"/>
      <c r="G197" s="235"/>
      <c r="H197" s="233"/>
      <c r="I197" s="233"/>
      <c r="J197" s="233"/>
      <c r="K197" s="233"/>
      <c r="L197" s="233"/>
      <c r="M197" s="233"/>
      <c r="N197" s="233"/>
    </row>
    <row r="198" spans="2:14" ht="13.5">
      <c r="B198" s="1" t="s">
        <v>9</v>
      </c>
      <c r="C198" s="14" t="s">
        <v>365</v>
      </c>
      <c r="D198" s="15"/>
      <c r="E198" s="233"/>
      <c r="F198" s="234"/>
      <c r="G198" s="235"/>
      <c r="H198" s="233"/>
      <c r="I198" s="233"/>
      <c r="J198" s="233"/>
      <c r="K198" s="233"/>
      <c r="L198" s="233"/>
      <c r="M198" s="233"/>
      <c r="N198" s="233"/>
    </row>
    <row r="199" spans="2:14" ht="38.25" customHeight="1">
      <c r="B199" s="1" t="s">
        <v>10</v>
      </c>
      <c r="C199" s="14"/>
      <c r="D199" s="15" t="s">
        <v>365</v>
      </c>
      <c r="E199" s="233" t="s">
        <v>394</v>
      </c>
      <c r="F199" s="234"/>
      <c r="G199" s="240" t="s">
        <v>408</v>
      </c>
      <c r="H199" s="241"/>
      <c r="I199" s="241"/>
      <c r="J199" s="241"/>
      <c r="K199" s="241"/>
      <c r="L199" s="241"/>
      <c r="M199" s="241"/>
      <c r="N199" s="241"/>
    </row>
    <row r="200" spans="2:14" ht="25.5" customHeight="1">
      <c r="B200" s="1" t="s">
        <v>11</v>
      </c>
      <c r="C200" s="14"/>
      <c r="D200" s="15" t="s">
        <v>365</v>
      </c>
      <c r="E200" s="233" t="s">
        <v>448</v>
      </c>
      <c r="F200" s="234"/>
      <c r="G200" s="242" t="s">
        <v>479</v>
      </c>
      <c r="H200" s="241"/>
      <c r="I200" s="241"/>
      <c r="J200" s="241"/>
      <c r="K200" s="241"/>
      <c r="L200" s="241"/>
      <c r="M200" s="241"/>
      <c r="N200" s="241"/>
    </row>
    <row r="201" spans="2:14" ht="13.5">
      <c r="B201" s="1" t="s">
        <v>12</v>
      </c>
      <c r="C201" s="14"/>
      <c r="D201" s="15"/>
      <c r="E201" s="233"/>
      <c r="F201" s="234"/>
      <c r="G201" s="236" t="s">
        <v>415</v>
      </c>
      <c r="H201" s="237"/>
      <c r="I201" s="237"/>
      <c r="J201" s="237"/>
      <c r="K201" s="237"/>
      <c r="L201" s="237"/>
      <c r="M201" s="237"/>
      <c r="N201" s="237"/>
    </row>
    <row r="202" spans="2:14" ht="13.5">
      <c r="B202" s="1" t="s">
        <v>13</v>
      </c>
      <c r="C202" s="14"/>
      <c r="D202" s="15"/>
      <c r="E202" s="233"/>
      <c r="F202" s="234"/>
      <c r="G202" s="235"/>
      <c r="H202" s="233"/>
      <c r="I202" s="233"/>
      <c r="J202" s="233"/>
      <c r="K202" s="233"/>
      <c r="L202" s="233"/>
      <c r="M202" s="233"/>
      <c r="N202" s="233"/>
    </row>
    <row r="203" spans="2:14" ht="34.5" customHeight="1">
      <c r="B203" s="1" t="s">
        <v>14</v>
      </c>
      <c r="C203" s="14"/>
      <c r="D203" s="161" t="s">
        <v>365</v>
      </c>
      <c r="E203" s="233"/>
      <c r="F203" s="234"/>
      <c r="G203" s="238" t="s">
        <v>449</v>
      </c>
      <c r="H203" s="239"/>
      <c r="I203" s="239"/>
      <c r="J203" s="239"/>
      <c r="K203" s="239"/>
      <c r="L203" s="239"/>
      <c r="M203" s="239"/>
      <c r="N203" s="239"/>
    </row>
    <row r="204" spans="2:14" ht="13.5">
      <c r="B204" s="1" t="s">
        <v>15</v>
      </c>
      <c r="C204" s="14"/>
      <c r="D204" s="15"/>
      <c r="E204" s="233"/>
      <c r="F204" s="234"/>
      <c r="G204" s="235"/>
      <c r="H204" s="233"/>
      <c r="I204" s="233"/>
      <c r="J204" s="233"/>
      <c r="K204" s="233"/>
      <c r="L204" s="233"/>
      <c r="M204" s="233"/>
      <c r="N204" s="233"/>
    </row>
    <row r="205" spans="2:14" ht="13.5">
      <c r="B205" s="1" t="s">
        <v>16</v>
      </c>
      <c r="C205" s="14"/>
      <c r="D205" s="15"/>
      <c r="E205" s="233"/>
      <c r="F205" s="234"/>
      <c r="G205" s="235"/>
      <c r="H205" s="233"/>
      <c r="I205" s="233"/>
      <c r="J205" s="233"/>
      <c r="K205" s="233"/>
      <c r="L205" s="233"/>
      <c r="M205" s="233"/>
      <c r="N205" s="233"/>
    </row>
    <row r="206" spans="2:14" ht="13.5">
      <c r="B206" s="1"/>
      <c r="C206" s="33"/>
      <c r="D206" s="35"/>
      <c r="E206" s="233"/>
      <c r="F206" s="234"/>
      <c r="G206" s="235"/>
      <c r="H206" s="233"/>
      <c r="I206" s="233"/>
      <c r="J206" s="233"/>
      <c r="K206" s="233"/>
      <c r="L206" s="233"/>
      <c r="M206" s="233"/>
      <c r="N206" s="233"/>
    </row>
    <row r="207" spans="2:14" ht="13.5">
      <c r="B207" s="1" t="s">
        <v>17</v>
      </c>
      <c r="C207" s="6">
        <f>COUNTA(C189:C205)</f>
        <v>1</v>
      </c>
      <c r="D207" s="16">
        <f>COUNTA(D189:D205)</f>
        <v>6</v>
      </c>
      <c r="E207" s="233"/>
      <c r="F207" s="234"/>
      <c r="G207" s="235"/>
      <c r="H207" s="233"/>
      <c r="I207" s="233"/>
      <c r="J207" s="233"/>
      <c r="K207" s="233"/>
      <c r="L207" s="233"/>
      <c r="M207" s="233"/>
      <c r="N207" s="233"/>
    </row>
  </sheetData>
  <sheetProtection/>
  <mergeCells count="173">
    <mergeCell ref="B187:B188"/>
    <mergeCell ref="G200:N200"/>
    <mergeCell ref="G201:N201"/>
    <mergeCell ref="G188:N188"/>
    <mergeCell ref="E187:N187"/>
    <mergeCell ref="E193:F193"/>
    <mergeCell ref="E194:F194"/>
    <mergeCell ref="E190:F190"/>
    <mergeCell ref="E197:F197"/>
    <mergeCell ref="E198:F198"/>
    <mergeCell ref="E200:F200"/>
    <mergeCell ref="E201:F201"/>
    <mergeCell ref="E202:F202"/>
    <mergeCell ref="G197:N197"/>
    <mergeCell ref="G198:N198"/>
    <mergeCell ref="E207:F207"/>
    <mergeCell ref="E199:F199"/>
    <mergeCell ref="G202:N202"/>
    <mergeCell ref="E196:F196"/>
    <mergeCell ref="G207:N207"/>
    <mergeCell ref="G203:N203"/>
    <mergeCell ref="G204:N204"/>
    <mergeCell ref="G205:N205"/>
    <mergeCell ref="E206:F206"/>
    <mergeCell ref="G196:N196"/>
    <mergeCell ref="G206:N206"/>
    <mergeCell ref="E205:F205"/>
    <mergeCell ref="E204:F204"/>
    <mergeCell ref="C158:H158"/>
    <mergeCell ref="C169:H169"/>
    <mergeCell ref="B185:F185"/>
    <mergeCell ref="C163:H163"/>
    <mergeCell ref="C164:H164"/>
    <mergeCell ref="C162:H162"/>
    <mergeCell ref="C168:H168"/>
    <mergeCell ref="G189:N189"/>
    <mergeCell ref="G190:N190"/>
    <mergeCell ref="G191:N191"/>
    <mergeCell ref="G192:N192"/>
    <mergeCell ref="E192:F192"/>
    <mergeCell ref="E203:F203"/>
    <mergeCell ref="G194:N194"/>
    <mergeCell ref="G199:N199"/>
    <mergeCell ref="G195:N195"/>
    <mergeCell ref="E195:F195"/>
    <mergeCell ref="G193:N193"/>
    <mergeCell ref="E191:F191"/>
    <mergeCell ref="C156:H156"/>
    <mergeCell ref="C159:H159"/>
    <mergeCell ref="C160:H160"/>
    <mergeCell ref="C161:H161"/>
    <mergeCell ref="E189:F189"/>
    <mergeCell ref="C165:H165"/>
    <mergeCell ref="C166:H166"/>
    <mergeCell ref="C167:H167"/>
    <mergeCell ref="E188:F188"/>
    <mergeCell ref="C155:H155"/>
    <mergeCell ref="B148:I148"/>
    <mergeCell ref="B149:B150"/>
    <mergeCell ref="C152:H152"/>
    <mergeCell ref="C151:H151"/>
    <mergeCell ref="C153:H153"/>
    <mergeCell ref="C154:H154"/>
    <mergeCell ref="C187:D187"/>
    <mergeCell ref="C157:H157"/>
    <mergeCell ref="H143:J143"/>
    <mergeCell ref="I149:J149"/>
    <mergeCell ref="C149:H150"/>
    <mergeCell ref="H134:J134"/>
    <mergeCell ref="H135:J135"/>
    <mergeCell ref="H136:J136"/>
    <mergeCell ref="E143:G143"/>
    <mergeCell ref="E138:G138"/>
    <mergeCell ref="E139:G139"/>
    <mergeCell ref="E140:G140"/>
    <mergeCell ref="H127:J127"/>
    <mergeCell ref="H128:J128"/>
    <mergeCell ref="H129:J129"/>
    <mergeCell ref="H130:J130"/>
    <mergeCell ref="H141:J141"/>
    <mergeCell ref="H142:J142"/>
    <mergeCell ref="H131:J131"/>
    <mergeCell ref="H138:J138"/>
    <mergeCell ref="H139:J139"/>
    <mergeCell ref="E141:G141"/>
    <mergeCell ref="E142:G142"/>
    <mergeCell ref="H140:J140"/>
    <mergeCell ref="H132:J132"/>
    <mergeCell ref="H133:J133"/>
    <mergeCell ref="E137:G137"/>
    <mergeCell ref="H137:J137"/>
    <mergeCell ref="E131:G131"/>
    <mergeCell ref="E132:G132"/>
    <mergeCell ref="E133:G133"/>
    <mergeCell ref="E134:G134"/>
    <mergeCell ref="E135:G135"/>
    <mergeCell ref="E136:G136"/>
    <mergeCell ref="E130:G130"/>
    <mergeCell ref="I116:L116"/>
    <mergeCell ref="B96:B97"/>
    <mergeCell ref="F96:L96"/>
    <mergeCell ref="B121:F121"/>
    <mergeCell ref="C123:D123"/>
    <mergeCell ref="E123:G124"/>
    <mergeCell ref="H123:J124"/>
    <mergeCell ref="B123:B124"/>
    <mergeCell ref="E125:G125"/>
    <mergeCell ref="I111:L111"/>
    <mergeCell ref="I112:L112"/>
    <mergeCell ref="I113:L113"/>
    <mergeCell ref="E129:G129"/>
    <mergeCell ref="E126:G126"/>
    <mergeCell ref="E127:G127"/>
    <mergeCell ref="E128:G128"/>
    <mergeCell ref="B122:E122"/>
    <mergeCell ref="H125:J125"/>
    <mergeCell ref="H126:J126"/>
    <mergeCell ref="I101:L101"/>
    <mergeCell ref="I114:L114"/>
    <mergeCell ref="I115:L115"/>
    <mergeCell ref="I104:L104"/>
    <mergeCell ref="I105:L105"/>
    <mergeCell ref="I106:L106"/>
    <mergeCell ref="I107:L107"/>
    <mergeCell ref="I108:L108"/>
    <mergeCell ref="I109:L109"/>
    <mergeCell ref="I110:L110"/>
    <mergeCell ref="I102:L102"/>
    <mergeCell ref="I103:L103"/>
    <mergeCell ref="G64:J66"/>
    <mergeCell ref="B94:F94"/>
    <mergeCell ref="C96:D96"/>
    <mergeCell ref="E96:E97"/>
    <mergeCell ref="I97:L97"/>
    <mergeCell ref="I98:L98"/>
    <mergeCell ref="I99:L99"/>
    <mergeCell ref="I100:L100"/>
    <mergeCell ref="B57:F57"/>
    <mergeCell ref="C59:C60"/>
    <mergeCell ref="D59:E59"/>
    <mergeCell ref="B59:B60"/>
    <mergeCell ref="G61:J62"/>
    <mergeCell ref="G32:H32"/>
    <mergeCell ref="I32:J32"/>
    <mergeCell ref="E32:F32"/>
    <mergeCell ref="K32:L32"/>
    <mergeCell ref="M32:N32"/>
    <mergeCell ref="O32:P32"/>
    <mergeCell ref="B32:B33"/>
    <mergeCell ref="C22:D22"/>
    <mergeCell ref="C23:D23"/>
    <mergeCell ref="C24:D24"/>
    <mergeCell ref="C25:D25"/>
    <mergeCell ref="B30:F30"/>
    <mergeCell ref="C32:D32"/>
    <mergeCell ref="C19:D19"/>
    <mergeCell ref="C20:D20"/>
    <mergeCell ref="C21:D21"/>
    <mergeCell ref="C10:D10"/>
    <mergeCell ref="C11:D11"/>
    <mergeCell ref="C12:D12"/>
    <mergeCell ref="C13:D13"/>
    <mergeCell ref="C14:D14"/>
    <mergeCell ref="C15:D15"/>
    <mergeCell ref="C18:D18"/>
    <mergeCell ref="C16:D16"/>
    <mergeCell ref="C17:D17"/>
    <mergeCell ref="B3:C3"/>
    <mergeCell ref="B4:F4"/>
    <mergeCell ref="C6:D6"/>
    <mergeCell ref="C7:D7"/>
    <mergeCell ref="C8:D8"/>
    <mergeCell ref="C9:D9"/>
  </mergeCells>
  <printOptions/>
  <pageMargins left="0.7" right="0.7" top="0.75" bottom="0.75" header="0.3" footer="0.3"/>
  <pageSetup fitToHeight="0" fitToWidth="1" horizontalDpi="600" verticalDpi="600" orientation="portrait" paperSize="9" scale="66"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C9:N85"/>
  <sheetViews>
    <sheetView zoomScalePageLayoutView="0" workbookViewId="0" topLeftCell="A61">
      <selection activeCell="D75" sqref="D75:K85"/>
    </sheetView>
  </sheetViews>
  <sheetFormatPr defaultColWidth="9.140625" defaultRowHeight="15"/>
  <cols>
    <col min="5" max="5" width="3.28125" style="0" customWidth="1"/>
    <col min="11" max="11" width="14.57421875" style="0" bestFit="1" customWidth="1"/>
  </cols>
  <sheetData>
    <row r="9" spans="3:14" ht="28.5">
      <c r="C9" s="388" t="s">
        <v>473</v>
      </c>
      <c r="D9" s="232"/>
      <c r="E9" s="232"/>
      <c r="F9" s="232"/>
      <c r="G9" s="232"/>
      <c r="H9" s="232"/>
      <c r="I9" s="232"/>
      <c r="J9" s="232"/>
      <c r="K9" s="232"/>
      <c r="L9" s="232"/>
      <c r="M9" s="232"/>
      <c r="N9" s="232"/>
    </row>
    <row r="11" spans="11:12" ht="18.75">
      <c r="K11" s="391">
        <v>43517</v>
      </c>
      <c r="L11" s="392"/>
    </row>
    <row r="19" spans="5:11" ht="24">
      <c r="E19" s="385" t="s">
        <v>464</v>
      </c>
      <c r="F19" s="232"/>
      <c r="G19" s="232"/>
      <c r="H19" s="385" t="s">
        <v>462</v>
      </c>
      <c r="I19" s="232"/>
      <c r="J19" s="232"/>
      <c r="K19" s="232"/>
    </row>
    <row r="21" spans="5:11" ht="24">
      <c r="E21" s="385" t="s">
        <v>465</v>
      </c>
      <c r="F21" s="232"/>
      <c r="G21" s="232"/>
      <c r="H21" s="385" t="s">
        <v>463</v>
      </c>
      <c r="I21" s="232"/>
      <c r="J21" s="232"/>
      <c r="K21" s="232"/>
    </row>
    <row r="61" spans="6:10" ht="18.75">
      <c r="F61" s="386" t="s">
        <v>466</v>
      </c>
      <c r="G61" s="387"/>
      <c r="H61" s="387"/>
      <c r="I61" s="387"/>
      <c r="J61" s="387"/>
    </row>
    <row r="75" spans="4:11" ht="13.5">
      <c r="D75" t="s">
        <v>467</v>
      </c>
      <c r="F75" s="232" t="s">
        <v>468</v>
      </c>
      <c r="G75" s="232"/>
      <c r="H75" s="232"/>
      <c r="I75" s="232"/>
      <c r="J75" s="232"/>
      <c r="K75" s="232"/>
    </row>
    <row r="77" spans="4:11" ht="13.5">
      <c r="D77" t="s">
        <v>469</v>
      </c>
      <c r="F77" s="232" t="s">
        <v>508</v>
      </c>
      <c r="G77" s="232"/>
      <c r="H77" s="232"/>
      <c r="I77" s="232"/>
      <c r="J77" s="232"/>
      <c r="K77" s="232"/>
    </row>
    <row r="79" spans="4:11" ht="13.5">
      <c r="D79" t="s">
        <v>510</v>
      </c>
      <c r="F79" s="232" t="s">
        <v>509</v>
      </c>
      <c r="G79" s="232"/>
      <c r="H79" s="232"/>
      <c r="I79" s="232"/>
      <c r="J79" s="232"/>
      <c r="K79" s="232"/>
    </row>
    <row r="81" spans="4:11" ht="13.5">
      <c r="D81" t="s">
        <v>511</v>
      </c>
      <c r="F81" s="232" t="s">
        <v>470</v>
      </c>
      <c r="G81" s="232"/>
      <c r="H81" s="232"/>
      <c r="I81" s="232"/>
      <c r="J81" s="232"/>
      <c r="K81" s="232"/>
    </row>
    <row r="83" spans="4:11" ht="13.5">
      <c r="D83" t="s">
        <v>512</v>
      </c>
      <c r="F83" s="232" t="s">
        <v>471</v>
      </c>
      <c r="G83" s="232"/>
      <c r="H83" s="232"/>
      <c r="I83" s="232"/>
      <c r="J83" s="232"/>
      <c r="K83" s="232"/>
    </row>
    <row r="85" spans="4:11" ht="13.5">
      <c r="D85" t="s">
        <v>513</v>
      </c>
      <c r="F85" s="232" t="s">
        <v>472</v>
      </c>
      <c r="G85" s="232"/>
      <c r="H85" s="232"/>
      <c r="I85" s="232"/>
      <c r="J85" s="232"/>
      <c r="K85" s="232"/>
    </row>
  </sheetData>
  <sheetProtection/>
  <mergeCells count="13">
    <mergeCell ref="H21:K21"/>
    <mergeCell ref="F61:J61"/>
    <mergeCell ref="F83:K83"/>
    <mergeCell ref="F85:K85"/>
    <mergeCell ref="K11:L11"/>
    <mergeCell ref="C9:N9"/>
    <mergeCell ref="E19:G19"/>
    <mergeCell ref="E21:G21"/>
    <mergeCell ref="F77:K77"/>
    <mergeCell ref="F75:K75"/>
    <mergeCell ref="F79:K79"/>
    <mergeCell ref="F81:K81"/>
    <mergeCell ref="H19:K19"/>
  </mergeCells>
  <printOptions/>
  <pageMargins left="0.7" right="0.7" top="0.75" bottom="0.75" header="0.3" footer="0.3"/>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soshiki2</dc:creator>
  <cp:keywords/>
  <dc:description/>
  <cp:lastModifiedBy>soshiki2</cp:lastModifiedBy>
  <cp:lastPrinted>2019-03-13T11:25:32Z</cp:lastPrinted>
  <dcterms:created xsi:type="dcterms:W3CDTF">2018-12-10T02:36:19Z</dcterms:created>
  <dcterms:modified xsi:type="dcterms:W3CDTF">2019-03-13T12:14:51Z</dcterms:modified>
  <cp:category/>
  <cp:version/>
  <cp:contentType/>
  <cp:contentStatus/>
</cp:coreProperties>
</file>